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люкова\ОТЧЕТЫ 2022\ОТЧЕТЫ\ГОДОВОЙ ОТЧЕТ за 2022 год\"/>
    </mc:Choice>
  </mc:AlternateContent>
  <bookViews>
    <workbookView xWindow="96" yWindow="60" windowWidth="15168" windowHeight="9360"/>
  </bookViews>
  <sheets>
    <sheet name="прил.2" sheetId="17" r:id="rId1"/>
    <sheet name="прил.1" sheetId="8" r:id="rId2"/>
  </sheets>
  <definedNames>
    <definedName name="_xlnm.Print_Area" localSheetId="0">прил.2!$A$1:$N$101</definedName>
  </definedNames>
  <calcPr calcId="152511"/>
</workbook>
</file>

<file path=xl/calcChain.xml><?xml version="1.0" encoding="utf-8"?>
<calcChain xmlns="http://schemas.openxmlformats.org/spreadsheetml/2006/main">
  <c r="M16" i="17" l="1"/>
  <c r="A16" i="17" l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6" i="17" s="1"/>
  <c r="A77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9" i="17" s="1"/>
  <c r="A100" i="17" s="1"/>
  <c r="A101" i="17" s="1"/>
  <c r="N15" i="17"/>
  <c r="N16" i="17"/>
  <c r="N21" i="17"/>
  <c r="L21" i="17" l="1"/>
  <c r="K21" i="17"/>
  <c r="L14" i="17" l="1"/>
  <c r="N17" i="17"/>
  <c r="N23" i="17"/>
  <c r="N24" i="17"/>
  <c r="N25" i="17"/>
  <c r="N26" i="17"/>
  <c r="N28" i="17"/>
  <c r="N27" i="17"/>
  <c r="L29" i="17"/>
  <c r="N30" i="17"/>
  <c r="N31" i="17"/>
  <c r="N29" i="17"/>
  <c r="M32" i="17"/>
  <c r="N32" i="17" s="1"/>
  <c r="N33" i="17"/>
  <c r="N34" i="17"/>
  <c r="N36" i="17"/>
  <c r="N35" i="17"/>
  <c r="N40" i="17"/>
  <c r="N42" i="17"/>
  <c r="L54" i="17" l="1"/>
  <c r="M54" i="17"/>
  <c r="K54" i="17"/>
  <c r="N63" i="17" l="1"/>
  <c r="M72" i="17" l="1"/>
  <c r="M71" i="17" s="1"/>
  <c r="N66" i="17"/>
  <c r="N68" i="17"/>
  <c r="N70" i="17"/>
  <c r="N73" i="17"/>
  <c r="N74" i="17"/>
  <c r="N75" i="17"/>
  <c r="N76" i="17"/>
  <c r="N77" i="17"/>
  <c r="N78" i="17"/>
  <c r="N79" i="17"/>
  <c r="N80" i="17"/>
  <c r="N81" i="17"/>
  <c r="N84" i="17"/>
  <c r="L87" i="17"/>
  <c r="M87" i="17"/>
  <c r="M86" i="17" s="1"/>
  <c r="M85" i="17" s="1"/>
  <c r="N88" i="17"/>
  <c r="N89" i="17"/>
  <c r="N90" i="17"/>
  <c r="N91" i="17"/>
  <c r="N92" i="17"/>
  <c r="N93" i="17"/>
  <c r="N96" i="17"/>
  <c r="N97" i="17"/>
  <c r="N100" i="17"/>
  <c r="L99" i="17"/>
  <c r="L98" i="17" s="1"/>
  <c r="M99" i="17"/>
  <c r="M98" i="17" s="1"/>
  <c r="M95" i="17"/>
  <c r="M94" i="17" s="1"/>
  <c r="M83" i="17"/>
  <c r="M82" i="17" s="1"/>
  <c r="M69" i="17"/>
  <c r="M67" i="17"/>
  <c r="M65" i="17"/>
  <c r="M62" i="17"/>
  <c r="M41" i="17"/>
  <c r="M39" i="17"/>
  <c r="N39" i="17" s="1"/>
  <c r="M35" i="17"/>
  <c r="M33" i="17"/>
  <c r="M30" i="17"/>
  <c r="M27" i="17"/>
  <c r="M22" i="17"/>
  <c r="M21" i="17" s="1"/>
  <c r="M15" i="17"/>
  <c r="M38" i="17" l="1"/>
  <c r="N98" i="17"/>
  <c r="N99" i="17"/>
  <c r="M64" i="17"/>
  <c r="M61" i="17"/>
  <c r="M29" i="17"/>
  <c r="A15" i="17"/>
  <c r="M37" i="17" l="1"/>
  <c r="M14" i="17" s="1"/>
  <c r="N14" i="17" s="1"/>
  <c r="M60" i="17"/>
  <c r="L95" i="17"/>
  <c r="L94" i="17" l="1"/>
  <c r="N94" i="17" s="1"/>
  <c r="N95" i="17"/>
  <c r="M59" i="17"/>
  <c r="M58" i="17" s="1"/>
  <c r="L86" i="17"/>
  <c r="N87" i="17"/>
  <c r="K87" i="17"/>
  <c r="L85" i="17" l="1"/>
  <c r="N85" i="17" s="1"/>
  <c r="N86" i="17"/>
  <c r="D21" i="8"/>
  <c r="D20" i="8" s="1"/>
  <c r="M101" i="17" l="1"/>
  <c r="K99" i="17"/>
  <c r="K98" i="17" s="1"/>
  <c r="D16" i="8" l="1"/>
  <c r="F18" i="8" l="1"/>
  <c r="F17" i="8" s="1"/>
  <c r="E18" i="8"/>
  <c r="E17" i="8" s="1"/>
  <c r="F21" i="8"/>
  <c r="F20" i="8" s="1"/>
  <c r="F16" i="8" s="1"/>
  <c r="E21" i="8"/>
  <c r="E20" i="8" s="1"/>
  <c r="E16" i="8" s="1"/>
  <c r="K95" i="17" l="1"/>
  <c r="K86" i="17" l="1"/>
  <c r="K85" i="17" s="1"/>
  <c r="L35" i="17" l="1"/>
  <c r="L33" i="17"/>
  <c r="L65" i="17" l="1"/>
  <c r="N65" i="17" s="1"/>
  <c r="K65" i="17"/>
  <c r="L69" i="17"/>
  <c r="N69" i="17" s="1"/>
  <c r="K69" i="17"/>
  <c r="K22" i="17" l="1"/>
  <c r="K94" i="17" l="1"/>
  <c r="D18" i="8" l="1"/>
  <c r="D17" i="8" s="1"/>
  <c r="L83" i="17" l="1"/>
  <c r="K83" i="17"/>
  <c r="K82" i="17" s="1"/>
  <c r="L72" i="17"/>
  <c r="K72" i="17"/>
  <c r="K71" i="17" s="1"/>
  <c r="L67" i="17"/>
  <c r="N67" i="17" s="1"/>
  <c r="K67" i="17"/>
  <c r="L62" i="17"/>
  <c r="K62" i="17"/>
  <c r="K61" i="17" s="1"/>
  <c r="K60" i="17" s="1"/>
  <c r="L41" i="17"/>
  <c r="N41" i="17" s="1"/>
  <c r="K41" i="17"/>
  <c r="L39" i="17"/>
  <c r="K39" i="17"/>
  <c r="K35" i="17"/>
  <c r="K33" i="17"/>
  <c r="L30" i="17"/>
  <c r="K30" i="17"/>
  <c r="L27" i="17"/>
  <c r="K27" i="17"/>
  <c r="L22" i="17"/>
  <c r="L16" i="17"/>
  <c r="L15" i="17" s="1"/>
  <c r="K16" i="17"/>
  <c r="K15" i="17" s="1"/>
  <c r="N22" i="17" l="1"/>
  <c r="L61" i="17"/>
  <c r="N62" i="17"/>
  <c r="L82" i="17"/>
  <c r="N82" i="17" s="1"/>
  <c r="N83" i="17"/>
  <c r="K64" i="17"/>
  <c r="L71" i="17"/>
  <c r="N72" i="17"/>
  <c r="K38" i="17"/>
  <c r="K37" i="17" s="1"/>
  <c r="L38" i="17"/>
  <c r="K59" i="17"/>
  <c r="K58" i="17" s="1"/>
  <c r="L32" i="17"/>
  <c r="K32" i="17"/>
  <c r="K29" i="17" s="1"/>
  <c r="L37" i="17" l="1"/>
  <c r="N37" i="17" s="1"/>
  <c r="N38" i="17"/>
  <c r="N71" i="17"/>
  <c r="L64" i="17"/>
  <c r="N64" i="17" s="1"/>
  <c r="L60" i="17"/>
  <c r="N60" i="17" s="1"/>
  <c r="N61" i="17"/>
  <c r="K14" i="17"/>
  <c r="K101" i="17" s="1"/>
  <c r="L59" i="17" l="1"/>
  <c r="L58" i="17" s="1"/>
  <c r="D23" i="8"/>
  <c r="E23" i="8"/>
  <c r="N59" i="17" l="1"/>
  <c r="F23" i="8"/>
  <c r="N58" i="17" l="1"/>
  <c r="L101" i="17"/>
  <c r="N101" i="17" s="1"/>
</calcChain>
</file>

<file path=xl/sharedStrings.xml><?xml version="1.0" encoding="utf-8"?>
<sst xmlns="http://schemas.openxmlformats.org/spreadsheetml/2006/main" count="779" uniqueCount="206">
  <si>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</si>
  <si>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</si>
  <si>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</si>
  <si>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</si>
  <si>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</si>
  <si>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</si>
  <si>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</si>
  <si>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</si>
  <si>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</si>
  <si>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</si>
  <si>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</si>
  <si>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</si>
  <si>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</si>
  <si>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</si>
  <si>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</si>
  <si>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</si>
  <si>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</si>
  <si>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</si>
  <si>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</si>
  <si>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</si>
  <si>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</si>
  <si>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</si>
  <si>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</si>
  <si>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</si>
  <si>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</si>
  <si>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</si>
  <si>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</si>
  <si>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</si>
  <si>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</si>
  <si>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</si>
  <si>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</si>
  <si>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</si>
  <si>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</si>
  <si>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</si>
  <si>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</si>
  <si>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</si>
  <si>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</si>
  <si>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</si>
  <si>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</si>
  <si>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</si>
  <si>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</si>
  <si>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</si>
  <si>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</si>
  <si>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</si>
  <si>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</si>
  <si>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</si>
  <si>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</si>
  <si>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</si>
  <si>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</si>
  <si>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</si>
  <si>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</si>
  <si>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</si>
  <si>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</si>
  <si>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</si>
  <si>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</si>
  <si>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</si>
  <si>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</si>
  <si>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</si>
  <si>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</si>
  <si>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</si>
  <si>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</si>
  <si>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</si>
  <si>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</si>
  <si>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</si>
  <si>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</si>
  <si>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</si>
  <si>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</si>
  <si>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</si>
  <si>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</si>
  <si>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</si>
  <si>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</si>
  <si>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</si>
  <si>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</si>
  <si>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</si>
  <si>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</si>
  <si>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</si>
  <si>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</si>
  <si>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</si>
  <si>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</si>
  <si>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</si>
  <si>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</si>
  <si>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</si>
  <si>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</si>
  <si>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</si>
  <si>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</si>
  <si>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</si>
  <si>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</si>
  <si>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</si>
  <si>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</si>
  <si>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</si>
  <si>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</si>
  <si>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</si>
  <si>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</si>
  <si>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</si>
  <si>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</si>
  <si>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</si>
  <si>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</si>
  <si>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</si>
  <si>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</si>
  <si>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</si>
  <si>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</si>
  <si>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</si>
  <si>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</si>
  <si>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</si>
  <si>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</si>
  <si>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</si>
  <si>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</si>
  <si>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</si>
  <si>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</si>
  <si>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</si>
  <si>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</si>
  <si>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</si>
  <si>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</si>
  <si>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</si>
  <si>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</si>
  <si>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</si>
  <si>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</si>
  <si>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</si>
  <si>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</si>
  <si>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</si>
  <si>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</si>
  <si>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</si>
  <si>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</si>
  <si>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</si>
  <si>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</si>
  <si>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</si>
  <si>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</si>
  <si>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</si>
  <si>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</si>
  <si>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</si>
  <si>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</si>
  <si>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</si>
  <si>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</si>
  <si>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</si>
  <si>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</si>
  <si>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Иные межбюджетные трансферты</t>
  </si>
  <si>
    <t>40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</si>
  <si>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</si>
  <si>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</si>
  <si>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</si>
  <si>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</si>
  <si>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</si>
  <si>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</si>
  <si>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</si>
  <si>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</si>
  <si>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</si>
  <si>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</si>
  <si>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</si>
  <si>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</si>
  <si>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</si>
  <si>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</si>
  <si>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</si>
  <si>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</si>
  <si>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</si>
  <si>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</si>
  <si>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</si>
  <si>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</si>
  <si>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</si>
  <si>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</si>
  <si>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</si>
  <si>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</si>
  <si>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</si>
  <si>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</si>
  <si>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</si>
  <si>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</si>
  <si>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</si>
  <si>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</si>
  <si>
    <t>к проекту решения Шушенского поселкового Совета депутатов</t>
  </si>
  <si>
    <t>дефицита бюджета поселения за 2022 год</t>
  </si>
  <si>
    <t>от _________________________________ №________________</t>
  </si>
  <si>
    <t>Утвержденные бюджетные назначения</t>
  </si>
  <si>
    <t>Уточненные бюджетные назначения</t>
  </si>
  <si>
    <t>Исполнено</t>
  </si>
  <si>
    <t xml:space="preserve">                                                                                                      от _______________________________ № ______________</t>
  </si>
  <si>
    <t xml:space="preserve">Доходы  бюджета поселка Шушенское за 2022 год  </t>
  </si>
  <si>
    <t>Уточненные бюджетные назнаячения</t>
  </si>
  <si>
    <t>Процент исполнения</t>
  </si>
  <si>
    <t>16</t>
  </si>
  <si>
    <t>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</si>
  <si>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</si>
  <si>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ШТРАФЫ, САНКЦИИ, ВОЗМЕЩЕНИЕ УЩЕРБА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</si>
  <si>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</si>
  <si>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</si>
  <si>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14</t>
  </si>
  <si>
    <t>430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</si>
  <si>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</si>
  <si>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</si>
  <si>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</si>
  <si>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</si>
  <si>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035</t>
  </si>
  <si>
    <t>070</t>
  </si>
  <si>
    <t>075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</si>
  <si>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</si>
  <si>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</si>
  <si>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</si>
  <si>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015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</si>
  <si>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
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</si>
  <si>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</si>
  <si>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Платежи от государственных и муниципальных унитарных предприятий
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</si>
  <si>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</si>
  <si>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</si>
  <si>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</si>
  <si>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080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</si>
  <si>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</si>
  <si>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НАЛОГИ НА ТОВАРЫ (РАБОТЫ, УСЛУГИ), РЕАЛИЗУЕМЫЕ НА ТЕРРИТОРИИ РОССИЙСКОЙ ФЕДЕРАЦИИ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</si>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</sst>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  <numFmt numFmtId="169" formatCode="0;[Red]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167" fontId="24" fillId="0" borderId="10" xfId="43" applyNumberFormat="1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8" fontId="25" fillId="24" borderId="10" xfId="0" applyNumberFormat="1" applyFont="1" applyFill="1" applyBorder="1" applyAlignment="1">
      <alignment horizontal="center" vertical="center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8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8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8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165" fontId="24" fillId="24" borderId="10" xfId="0" applyNumberFormat="1" applyFont="1" applyFill="1" applyBorder="1" applyAlignment="1">
      <alignment horizontal="center" vertical="center"/>
    </xf>
    <xf numFmtId="165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167" fontId="24" fillId="0" borderId="10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9" fontId="24" fillId="24" borderId="10" xfId="0" applyNumberFormat="1" applyFont="1" applyFill="1" applyBorder="1" applyAlignment="1">
      <alignment horizontal="center" vertical="center"/>
    </xf>
    <xf numFmtId="0" fontId="21" fillId="0" borderId="0" xfId="36" applyFont="1" applyAlignment="1">
      <alignment horizontal="right" vertical="center"/>
    </xf>
    <xf numFmtId="167" fontId="24" fillId="25" borderId="10" xfId="43" applyNumberFormat="1" applyFont="1" applyFill="1" applyBorder="1" applyAlignment="1">
      <alignment horizontal="center" vertical="center"/>
    </xf>
    <xf numFmtId="49" fontId="24" fillId="25" borderId="10" xfId="43" applyNumberFormat="1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vertical="top" wrapText="1"/>
    </xf>
    <xf numFmtId="168" fontId="24" fillId="25" borderId="10" xfId="0" applyNumberFormat="1" applyFont="1" applyFill="1" applyBorder="1" applyAlignment="1">
      <alignment horizontal="center" vertical="center"/>
    </xf>
    <xf numFmtId="168" fontId="25" fillId="25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center" wrapText="1"/>
    </xf>
    <xf numFmtId="0" fontId="25" fillId="24" borderId="10" xfId="0" applyFont="1" applyFill="1" applyBorder="1" applyAlignment="1">
      <alignment vertical="center" wrapText="1"/>
    </xf>
    <xf numFmtId="169" fontId="25" fillId="24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2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168" fontId="24" fillId="0" borderId="1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 shrinkToFit="1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68" fontId="25" fillId="0" borderId="10" xfId="0" applyNumberFormat="1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0"/>
  <sheetViews>
    <sheetView tabSelected="1" view="pageBreakPreview" topLeftCell="A96" zoomScale="110" zoomScaleNormal="100" zoomScaleSheetLayoutView="110" workbookViewId="0">
      <selection activeCell="J80" sqref="J80"/>
    </sheetView>
  </sheetViews>
  <sheetFormatPr defaultColWidth="9.109375" defaultRowHeight="13.2" x14ac:dyDescent="0.25"/>
  <cols>
    <col min="1" max="1" width="6.33203125" style="1" customWidth="1"/>
    <col min="2" max="2" width="5.44140625" style="1" customWidth="1"/>
    <col min="3" max="3" width="3" style="1" customWidth="1"/>
    <col min="4" max="4" width="4.33203125" style="1" customWidth="1"/>
    <col min="5" max="5" width="3.6640625" style="1" customWidth="1"/>
    <col min="6" max="6" width="6.33203125" style="1" customWidth="1"/>
    <col min="7" max="7" width="4.33203125" style="1" customWidth="1"/>
    <col min="8" max="8" width="7.33203125" style="1" customWidth="1"/>
    <col min="9" max="9" width="5" style="1" customWidth="1"/>
    <col min="10" max="10" width="64.44140625" style="17" customWidth="1"/>
    <col min="11" max="11" width="19" style="1" customWidth="1"/>
    <col min="12" max="12" width="18.88671875" style="1" customWidth="1"/>
    <col min="13" max="13" width="18.5546875" style="1" customWidth="1"/>
    <col min="14" max="14" width="17.44140625" style="1" customWidth="1"/>
    <col min="15" max="16384" width="9.109375" style="1"/>
  </cols>
  <sheetData>
    <row r="1" spans="1:14" x14ac:dyDescent="0.25">
      <c r="A1" s="5"/>
      <c r="B1" s="7"/>
      <c r="C1" s="7"/>
      <c r="D1" s="7"/>
      <c r="E1" s="7"/>
      <c r="F1" s="7"/>
      <c r="G1" s="7"/>
      <c r="H1" s="7"/>
      <c r="I1" s="7"/>
      <c r="J1" s="71" t="s">
        <v>112</v>
      </c>
      <c r="K1" s="71"/>
      <c r="L1" s="71"/>
      <c r="M1" s="71"/>
      <c r="N1" s="71"/>
    </row>
    <row r="2" spans="1:14" x14ac:dyDescent="0.25">
      <c r="A2" s="5"/>
      <c r="B2" s="7"/>
      <c r="C2" s="7"/>
      <c r="D2" s="7"/>
      <c r="E2" s="7"/>
      <c r="F2" s="7"/>
      <c r="G2" s="7"/>
      <c r="H2" s="7"/>
      <c r="I2" s="7"/>
      <c r="J2" s="72" t="s">
        <v>167</v>
      </c>
      <c r="K2" s="72"/>
      <c r="L2" s="72"/>
      <c r="M2" s="72"/>
      <c r="N2" s="72"/>
    </row>
    <row r="3" spans="1:14" x14ac:dyDescent="0.25">
      <c r="A3" s="5"/>
      <c r="B3" s="7"/>
      <c r="C3" s="7"/>
      <c r="D3" s="7"/>
      <c r="E3" s="7"/>
      <c r="F3" s="7"/>
      <c r="G3" s="7"/>
      <c r="H3" s="7"/>
      <c r="I3" s="7"/>
      <c r="J3" s="72" t="s">
        <v>173</v>
      </c>
      <c r="K3" s="72"/>
      <c r="L3" s="72"/>
      <c r="M3" s="72"/>
      <c r="N3" s="72"/>
    </row>
    <row r="4" spans="1:14" x14ac:dyDescent="0.25">
      <c r="A4" s="5"/>
      <c r="B4" s="7"/>
      <c r="C4" s="7"/>
      <c r="D4" s="7"/>
      <c r="E4" s="7"/>
      <c r="F4" s="7"/>
      <c r="G4" s="7"/>
      <c r="H4" s="7"/>
      <c r="I4" s="7"/>
      <c r="J4" s="15"/>
      <c r="K4" s="6"/>
      <c r="L4" s="6"/>
      <c r="M4" s="58"/>
      <c r="N4" s="6"/>
    </row>
    <row r="5" spans="1:14" x14ac:dyDescent="0.25">
      <c r="A5" s="5"/>
      <c r="B5" s="19"/>
      <c r="C5" s="19"/>
      <c r="D5" s="19"/>
      <c r="E5" s="19"/>
      <c r="F5" s="19"/>
      <c r="G5" s="19"/>
      <c r="H5" s="19"/>
      <c r="I5" s="19"/>
      <c r="J5" s="15"/>
      <c r="K5" s="77"/>
      <c r="L5" s="78"/>
      <c r="M5" s="78"/>
      <c r="N5" s="78"/>
    </row>
    <row r="6" spans="1:14" x14ac:dyDescent="0.25">
      <c r="A6" s="5"/>
      <c r="B6" s="19"/>
      <c r="C6" s="19"/>
      <c r="D6" s="19"/>
      <c r="E6" s="19"/>
      <c r="F6" s="19"/>
      <c r="G6" s="19"/>
      <c r="H6" s="19"/>
      <c r="I6" s="19"/>
      <c r="J6" s="15"/>
      <c r="K6" s="79"/>
      <c r="L6" s="80"/>
      <c r="M6" s="80"/>
      <c r="N6" s="80"/>
    </row>
    <row r="7" spans="1:14" x14ac:dyDescent="0.25">
      <c r="A7" s="5"/>
      <c r="B7" s="19"/>
      <c r="C7" s="19"/>
      <c r="D7" s="19"/>
      <c r="E7" s="19"/>
      <c r="F7" s="19"/>
      <c r="G7" s="19"/>
      <c r="H7" s="19"/>
      <c r="I7" s="19"/>
      <c r="J7" s="15"/>
      <c r="K7" s="79"/>
      <c r="L7" s="80"/>
      <c r="M7" s="80"/>
      <c r="N7" s="80"/>
    </row>
    <row r="8" spans="1:14" x14ac:dyDescent="0.25">
      <c r="A8" s="5"/>
      <c r="B8" s="11"/>
      <c r="C8" s="11"/>
      <c r="D8" s="11"/>
      <c r="E8" s="11"/>
      <c r="F8" s="11"/>
      <c r="G8" s="11"/>
      <c r="H8" s="11"/>
      <c r="I8" s="11"/>
      <c r="J8" s="16"/>
      <c r="K8" s="9"/>
      <c r="L8" s="10"/>
      <c r="M8" s="10"/>
      <c r="N8" s="9"/>
    </row>
    <row r="9" spans="1:14" ht="15" x14ac:dyDescent="0.25">
      <c r="A9" s="73" t="s">
        <v>174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5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20"/>
      <c r="K10" s="56"/>
      <c r="L10" s="74" t="s">
        <v>134</v>
      </c>
      <c r="M10" s="74"/>
      <c r="N10" s="74"/>
    </row>
    <row r="11" spans="1:14" ht="15" x14ac:dyDescent="0.25">
      <c r="A11" s="67" t="s">
        <v>32</v>
      </c>
      <c r="B11" s="69" t="s">
        <v>42</v>
      </c>
      <c r="C11" s="69"/>
      <c r="D11" s="69"/>
      <c r="E11" s="69"/>
      <c r="F11" s="69"/>
      <c r="G11" s="69"/>
      <c r="H11" s="69"/>
      <c r="I11" s="69"/>
      <c r="J11" s="70" t="s">
        <v>133</v>
      </c>
      <c r="K11" s="75" t="s">
        <v>170</v>
      </c>
      <c r="L11" s="75" t="s">
        <v>175</v>
      </c>
      <c r="M11" s="75" t="s">
        <v>172</v>
      </c>
      <c r="N11" s="75" t="s">
        <v>176</v>
      </c>
    </row>
    <row r="12" spans="1:14" ht="123.75" customHeight="1" x14ac:dyDescent="0.25">
      <c r="A12" s="68"/>
      <c r="B12" s="21" t="s">
        <v>43</v>
      </c>
      <c r="C12" s="22" t="s">
        <v>44</v>
      </c>
      <c r="D12" s="22" t="s">
        <v>45</v>
      </c>
      <c r="E12" s="22" t="s">
        <v>46</v>
      </c>
      <c r="F12" s="22" t="s">
        <v>47</v>
      </c>
      <c r="G12" s="22" t="s">
        <v>48</v>
      </c>
      <c r="H12" s="22" t="s">
        <v>132</v>
      </c>
      <c r="I12" s="22" t="s">
        <v>131</v>
      </c>
      <c r="J12" s="70"/>
      <c r="K12" s="76"/>
      <c r="L12" s="76"/>
      <c r="M12" s="81"/>
      <c r="N12" s="76"/>
    </row>
    <row r="13" spans="1:14" ht="15" x14ac:dyDescent="0.25">
      <c r="A13" s="23">
        <v>1</v>
      </c>
      <c r="B13" s="23" t="s">
        <v>20</v>
      </c>
      <c r="C13" s="23" t="s">
        <v>10</v>
      </c>
      <c r="D13" s="23" t="s">
        <v>11</v>
      </c>
      <c r="E13" s="23" t="s">
        <v>12</v>
      </c>
      <c r="F13" s="23" t="s">
        <v>13</v>
      </c>
      <c r="G13" s="23" t="s">
        <v>14</v>
      </c>
      <c r="H13" s="23" t="s">
        <v>15</v>
      </c>
      <c r="I13" s="24">
        <v>9</v>
      </c>
      <c r="J13" s="25">
        <v>10</v>
      </c>
      <c r="K13" s="26">
        <v>11</v>
      </c>
      <c r="L13" s="27">
        <v>12</v>
      </c>
      <c r="M13" s="27">
        <v>13</v>
      </c>
      <c r="N13" s="27">
        <v>14</v>
      </c>
    </row>
    <row r="14" spans="1:14" ht="22.2" customHeight="1" x14ac:dyDescent="0.25">
      <c r="A14" s="28" t="s">
        <v>18</v>
      </c>
      <c r="B14" s="29">
        <v>0</v>
      </c>
      <c r="C14" s="30" t="s">
        <v>18</v>
      </c>
      <c r="D14" s="30" t="s">
        <v>49</v>
      </c>
      <c r="E14" s="30" t="s">
        <v>49</v>
      </c>
      <c r="F14" s="30" t="s">
        <v>50</v>
      </c>
      <c r="G14" s="30" t="s">
        <v>49</v>
      </c>
      <c r="H14" s="30" t="s">
        <v>50</v>
      </c>
      <c r="I14" s="30" t="s">
        <v>50</v>
      </c>
      <c r="J14" s="31" t="s">
        <v>51</v>
      </c>
      <c r="K14" s="32">
        <f>K15+K29+K37+K22+K27</f>
        <v>54789.150000000009</v>
      </c>
      <c r="L14" s="32">
        <f>L15+L29+L37+L22+L27</f>
        <v>54789.150000000009</v>
      </c>
      <c r="M14" s="32">
        <f>M15+M29+M37+M22+M27+M50+M54</f>
        <v>56851.102749999991</v>
      </c>
      <c r="N14" s="32">
        <f>M14/L14*100</f>
        <v>103.76343263219083</v>
      </c>
    </row>
    <row r="15" spans="1:14" ht="22.2" customHeight="1" x14ac:dyDescent="0.25">
      <c r="A15" s="57">
        <f>A14+1</f>
        <v>2</v>
      </c>
      <c r="B15" s="29" t="s">
        <v>21</v>
      </c>
      <c r="C15" s="30" t="s">
        <v>18</v>
      </c>
      <c r="D15" s="30" t="s">
        <v>52</v>
      </c>
      <c r="E15" s="30" t="s">
        <v>49</v>
      </c>
      <c r="F15" s="30" t="s">
        <v>50</v>
      </c>
      <c r="G15" s="30" t="s">
        <v>49</v>
      </c>
      <c r="H15" s="30" t="s">
        <v>53</v>
      </c>
      <c r="I15" s="30" t="s">
        <v>50</v>
      </c>
      <c r="J15" s="31" t="s">
        <v>54</v>
      </c>
      <c r="K15" s="32">
        <f>K16</f>
        <v>32734.67</v>
      </c>
      <c r="L15" s="32">
        <f t="shared" ref="L15:M15" si="0">L16</f>
        <v>32734.67</v>
      </c>
      <c r="M15" s="32">
        <f t="shared" si="0"/>
        <v>34940.790069999995</v>
      </c>
      <c r="N15" s="32">
        <f>M15/L15*100</f>
        <v>106.73939914469888</v>
      </c>
    </row>
    <row r="16" spans="1:14" ht="24" customHeight="1" x14ac:dyDescent="0.25">
      <c r="A16" s="57">
        <f t="shared" ref="A16:A79" si="1">A15+1</f>
        <v>3</v>
      </c>
      <c r="B16" s="33" t="s">
        <v>21</v>
      </c>
      <c r="C16" s="34" t="s">
        <v>18</v>
      </c>
      <c r="D16" s="34" t="s">
        <v>52</v>
      </c>
      <c r="E16" s="34" t="s">
        <v>55</v>
      </c>
      <c r="F16" s="34" t="s">
        <v>50</v>
      </c>
      <c r="G16" s="34" t="s">
        <v>52</v>
      </c>
      <c r="H16" s="34" t="s">
        <v>53</v>
      </c>
      <c r="I16" s="34" t="s">
        <v>22</v>
      </c>
      <c r="J16" s="35" t="s">
        <v>56</v>
      </c>
      <c r="K16" s="36">
        <f>K17</f>
        <v>32734.67</v>
      </c>
      <c r="L16" s="36">
        <f t="shared" ref="L16" si="2">L17</f>
        <v>32734.67</v>
      </c>
      <c r="M16" s="36">
        <f>M17+M18+M19+M20</f>
        <v>34940.790069999995</v>
      </c>
      <c r="N16" s="36">
        <f>M16/L16*100</f>
        <v>106.73939914469888</v>
      </c>
    </row>
    <row r="17" spans="1:14" ht="94.2" customHeight="1" x14ac:dyDescent="0.25">
      <c r="A17" s="57">
        <f t="shared" si="1"/>
        <v>4</v>
      </c>
      <c r="B17" s="33" t="s">
        <v>21</v>
      </c>
      <c r="C17" s="34" t="s">
        <v>18</v>
      </c>
      <c r="D17" s="34" t="s">
        <v>52</v>
      </c>
      <c r="E17" s="34" t="s">
        <v>55</v>
      </c>
      <c r="F17" s="34" t="s">
        <v>57</v>
      </c>
      <c r="G17" s="34" t="s">
        <v>52</v>
      </c>
      <c r="H17" s="34" t="s">
        <v>53</v>
      </c>
      <c r="I17" s="34" t="s">
        <v>22</v>
      </c>
      <c r="J17" s="37" t="s">
        <v>58</v>
      </c>
      <c r="K17" s="38">
        <v>32734.67</v>
      </c>
      <c r="L17" s="38">
        <v>32734.67</v>
      </c>
      <c r="M17" s="38">
        <v>33742.060749999997</v>
      </c>
      <c r="N17" s="38">
        <f t="shared" ref="N17:N29" si="3">M17/L17*100</f>
        <v>103.077442815217</v>
      </c>
    </row>
    <row r="18" spans="1:14" ht="134.4" customHeight="1" x14ac:dyDescent="0.25">
      <c r="A18" s="57">
        <f t="shared" si="1"/>
        <v>5</v>
      </c>
      <c r="B18" s="33">
        <v>182</v>
      </c>
      <c r="C18" s="34" t="s">
        <v>18</v>
      </c>
      <c r="D18" s="34" t="s">
        <v>52</v>
      </c>
      <c r="E18" s="34" t="s">
        <v>55</v>
      </c>
      <c r="F18" s="34" t="s">
        <v>76</v>
      </c>
      <c r="G18" s="34" t="s">
        <v>52</v>
      </c>
      <c r="H18" s="34" t="s">
        <v>53</v>
      </c>
      <c r="I18" s="34" t="s">
        <v>22</v>
      </c>
      <c r="J18" s="37" t="s">
        <v>200</v>
      </c>
      <c r="K18" s="38">
        <v>0</v>
      </c>
      <c r="L18" s="38">
        <v>0</v>
      </c>
      <c r="M18" s="38">
        <v>122.75517000000001</v>
      </c>
      <c r="N18" s="38" t="s">
        <v>205</v>
      </c>
    </row>
    <row r="19" spans="1:14" ht="90" customHeight="1" x14ac:dyDescent="0.25">
      <c r="A19" s="57">
        <f t="shared" si="1"/>
        <v>6</v>
      </c>
      <c r="B19" s="33">
        <v>182</v>
      </c>
      <c r="C19" s="34" t="s">
        <v>18</v>
      </c>
      <c r="D19" s="34" t="s">
        <v>52</v>
      </c>
      <c r="E19" s="34" t="s">
        <v>55</v>
      </c>
      <c r="F19" s="34" t="s">
        <v>67</v>
      </c>
      <c r="G19" s="34" t="s">
        <v>52</v>
      </c>
      <c r="H19" s="34" t="s">
        <v>53</v>
      </c>
      <c r="I19" s="34" t="s">
        <v>22</v>
      </c>
      <c r="J19" s="64" t="s">
        <v>201</v>
      </c>
      <c r="K19" s="38">
        <v>0</v>
      </c>
      <c r="L19" s="38">
        <v>0</v>
      </c>
      <c r="M19" s="38">
        <v>378.32888000000003</v>
      </c>
      <c r="N19" s="38" t="s">
        <v>205</v>
      </c>
    </row>
    <row r="20" spans="1:14" ht="134.4" customHeight="1" x14ac:dyDescent="0.25">
      <c r="A20" s="57">
        <f t="shared" si="1"/>
        <v>7</v>
      </c>
      <c r="B20" s="33">
        <v>182</v>
      </c>
      <c r="C20" s="34" t="s">
        <v>18</v>
      </c>
      <c r="D20" s="34" t="s">
        <v>52</v>
      </c>
      <c r="E20" s="34" t="s">
        <v>55</v>
      </c>
      <c r="F20" s="34" t="s">
        <v>202</v>
      </c>
      <c r="G20" s="34" t="s">
        <v>52</v>
      </c>
      <c r="H20" s="34" t="s">
        <v>53</v>
      </c>
      <c r="I20" s="34" t="s">
        <v>22</v>
      </c>
      <c r="J20" s="64" t="s">
        <v>203</v>
      </c>
      <c r="K20" s="38">
        <v>0</v>
      </c>
      <c r="L20" s="38">
        <v>0</v>
      </c>
      <c r="M20" s="38">
        <v>697.64526999999998</v>
      </c>
      <c r="N20" s="38" t="s">
        <v>205</v>
      </c>
    </row>
    <row r="21" spans="1:14" ht="51" customHeight="1" x14ac:dyDescent="0.25">
      <c r="A21" s="57">
        <f t="shared" si="1"/>
        <v>8</v>
      </c>
      <c r="B21" s="29">
        <v>100</v>
      </c>
      <c r="C21" s="30" t="s">
        <v>18</v>
      </c>
      <c r="D21" s="30" t="s">
        <v>59</v>
      </c>
      <c r="E21" s="30" t="s">
        <v>49</v>
      </c>
      <c r="F21" s="30" t="s">
        <v>50</v>
      </c>
      <c r="G21" s="30" t="s">
        <v>49</v>
      </c>
      <c r="H21" s="30" t="s">
        <v>53</v>
      </c>
      <c r="I21" s="30" t="s">
        <v>50</v>
      </c>
      <c r="J21" s="65" t="s">
        <v>204</v>
      </c>
      <c r="K21" s="41">
        <f>K22</f>
        <v>2112.8999999999996</v>
      </c>
      <c r="L21" s="41">
        <f t="shared" ref="L21:M21" si="4">L22</f>
        <v>2112.8999999999996</v>
      </c>
      <c r="M21" s="41">
        <f t="shared" si="4"/>
        <v>2438.2530400000001</v>
      </c>
      <c r="N21" s="41">
        <f>M21/L21*100</f>
        <v>115.39841166169722</v>
      </c>
    </row>
    <row r="22" spans="1:14" ht="43.8" customHeight="1" x14ac:dyDescent="0.25">
      <c r="A22" s="57">
        <f t="shared" si="1"/>
        <v>9</v>
      </c>
      <c r="B22" s="39" t="s">
        <v>23</v>
      </c>
      <c r="C22" s="39" t="s">
        <v>18</v>
      </c>
      <c r="D22" s="39" t="s">
        <v>59</v>
      </c>
      <c r="E22" s="39" t="s">
        <v>55</v>
      </c>
      <c r="F22" s="39" t="s">
        <v>50</v>
      </c>
      <c r="G22" s="39" t="s">
        <v>52</v>
      </c>
      <c r="H22" s="39" t="s">
        <v>53</v>
      </c>
      <c r="I22" s="39" t="s">
        <v>22</v>
      </c>
      <c r="J22" s="40" t="s">
        <v>60</v>
      </c>
      <c r="K22" s="41">
        <f t="shared" ref="K22:M22" si="5">SUM(K23:K26)</f>
        <v>2112.8999999999996</v>
      </c>
      <c r="L22" s="41">
        <f t="shared" si="5"/>
        <v>2112.8999999999996</v>
      </c>
      <c r="M22" s="41">
        <f t="shared" si="5"/>
        <v>2438.2530400000001</v>
      </c>
      <c r="N22" s="38">
        <f t="shared" si="3"/>
        <v>115.39841166169722</v>
      </c>
    </row>
    <row r="23" spans="1:14" ht="142.80000000000001" customHeight="1" x14ac:dyDescent="0.25">
      <c r="A23" s="57">
        <f t="shared" si="1"/>
        <v>10</v>
      </c>
      <c r="B23" s="33">
        <v>100</v>
      </c>
      <c r="C23" s="33" t="s">
        <v>18</v>
      </c>
      <c r="D23" s="33" t="s">
        <v>59</v>
      </c>
      <c r="E23" s="33" t="s">
        <v>55</v>
      </c>
      <c r="F23" s="33">
        <v>231</v>
      </c>
      <c r="G23" s="33" t="s">
        <v>52</v>
      </c>
      <c r="H23" s="33" t="s">
        <v>53</v>
      </c>
      <c r="I23" s="33" t="s">
        <v>22</v>
      </c>
      <c r="J23" s="37" t="s">
        <v>156</v>
      </c>
      <c r="K23" s="38">
        <v>955.3</v>
      </c>
      <c r="L23" s="38">
        <v>955.3</v>
      </c>
      <c r="M23" s="38">
        <v>1222.3134299999999</v>
      </c>
      <c r="N23" s="38">
        <f t="shared" si="3"/>
        <v>127.95074112844134</v>
      </c>
    </row>
    <row r="24" spans="1:14" ht="157.19999999999999" customHeight="1" x14ac:dyDescent="0.25">
      <c r="A24" s="57">
        <f t="shared" si="1"/>
        <v>11</v>
      </c>
      <c r="B24" s="34">
        <v>100</v>
      </c>
      <c r="C24" s="33" t="s">
        <v>18</v>
      </c>
      <c r="D24" s="33" t="s">
        <v>59</v>
      </c>
      <c r="E24" s="33" t="s">
        <v>55</v>
      </c>
      <c r="F24" s="33">
        <v>241</v>
      </c>
      <c r="G24" s="33" t="s">
        <v>52</v>
      </c>
      <c r="H24" s="33" t="s">
        <v>53</v>
      </c>
      <c r="I24" s="33" t="s">
        <v>22</v>
      </c>
      <c r="J24" s="37" t="s">
        <v>158</v>
      </c>
      <c r="K24" s="38">
        <v>5.3</v>
      </c>
      <c r="L24" s="38">
        <v>5.3</v>
      </c>
      <c r="M24" s="38">
        <v>6.6023899999999998</v>
      </c>
      <c r="N24" s="38">
        <f t="shared" si="3"/>
        <v>124.5733962264151</v>
      </c>
    </row>
    <row r="25" spans="1:14" ht="139.94999999999999" customHeight="1" x14ac:dyDescent="0.25">
      <c r="A25" s="57">
        <f t="shared" si="1"/>
        <v>12</v>
      </c>
      <c r="B25" s="33">
        <v>100</v>
      </c>
      <c r="C25" s="33" t="s">
        <v>18</v>
      </c>
      <c r="D25" s="33" t="s">
        <v>59</v>
      </c>
      <c r="E25" s="33" t="s">
        <v>55</v>
      </c>
      <c r="F25" s="33">
        <v>251</v>
      </c>
      <c r="G25" s="33" t="s">
        <v>52</v>
      </c>
      <c r="H25" s="33" t="s">
        <v>53</v>
      </c>
      <c r="I25" s="33" t="s">
        <v>22</v>
      </c>
      <c r="J25" s="37" t="s">
        <v>157</v>
      </c>
      <c r="K25" s="38">
        <v>1272.0999999999999</v>
      </c>
      <c r="L25" s="38">
        <v>1272.0999999999999</v>
      </c>
      <c r="M25" s="38">
        <v>1349.57203</v>
      </c>
      <c r="N25" s="38">
        <f t="shared" si="3"/>
        <v>106.09008961559627</v>
      </c>
    </row>
    <row r="26" spans="1:14" ht="132.6" customHeight="1" x14ac:dyDescent="0.25">
      <c r="A26" s="57">
        <f t="shared" si="1"/>
        <v>13</v>
      </c>
      <c r="B26" s="33">
        <v>100</v>
      </c>
      <c r="C26" s="33" t="s">
        <v>18</v>
      </c>
      <c r="D26" s="33" t="s">
        <v>59</v>
      </c>
      <c r="E26" s="33" t="s">
        <v>55</v>
      </c>
      <c r="F26" s="33">
        <v>261</v>
      </c>
      <c r="G26" s="33" t="s">
        <v>52</v>
      </c>
      <c r="H26" s="33" t="s">
        <v>53</v>
      </c>
      <c r="I26" s="33" t="s">
        <v>22</v>
      </c>
      <c r="J26" s="37" t="s">
        <v>159</v>
      </c>
      <c r="K26" s="38">
        <v>-119.8</v>
      </c>
      <c r="L26" s="38">
        <v>-119.8</v>
      </c>
      <c r="M26" s="38">
        <v>-140.23481000000001</v>
      </c>
      <c r="N26" s="38">
        <f t="shared" si="3"/>
        <v>117.05743739565943</v>
      </c>
    </row>
    <row r="27" spans="1:14" ht="22.5" customHeight="1" x14ac:dyDescent="0.25">
      <c r="A27" s="57">
        <f t="shared" si="1"/>
        <v>14</v>
      </c>
      <c r="B27" s="29" t="s">
        <v>21</v>
      </c>
      <c r="C27" s="30" t="s">
        <v>18</v>
      </c>
      <c r="D27" s="30" t="s">
        <v>61</v>
      </c>
      <c r="E27" s="30" t="s">
        <v>49</v>
      </c>
      <c r="F27" s="30" t="s">
        <v>50</v>
      </c>
      <c r="G27" s="30" t="s">
        <v>49</v>
      </c>
      <c r="H27" s="30" t="s">
        <v>53</v>
      </c>
      <c r="I27" s="30" t="s">
        <v>50</v>
      </c>
      <c r="J27" s="31" t="s">
        <v>62</v>
      </c>
      <c r="K27" s="41">
        <f>K28</f>
        <v>33.799999999999997</v>
      </c>
      <c r="L27" s="41">
        <f>L28</f>
        <v>33.799999999999997</v>
      </c>
      <c r="M27" s="41">
        <f>M28</f>
        <v>42.681579999999997</v>
      </c>
      <c r="N27" s="41">
        <f t="shared" si="3"/>
        <v>126.27686390532544</v>
      </c>
    </row>
    <row r="28" spans="1:14" ht="18" customHeight="1" x14ac:dyDescent="0.25">
      <c r="A28" s="57">
        <f t="shared" si="1"/>
        <v>15</v>
      </c>
      <c r="B28" s="33" t="s">
        <v>21</v>
      </c>
      <c r="C28" s="34" t="s">
        <v>18</v>
      </c>
      <c r="D28" s="34" t="s">
        <v>61</v>
      </c>
      <c r="E28" s="34" t="s">
        <v>59</v>
      </c>
      <c r="F28" s="34" t="s">
        <v>57</v>
      </c>
      <c r="G28" s="34" t="s">
        <v>52</v>
      </c>
      <c r="H28" s="34" t="s">
        <v>53</v>
      </c>
      <c r="I28" s="34" t="s">
        <v>22</v>
      </c>
      <c r="J28" s="35" t="s">
        <v>63</v>
      </c>
      <c r="K28" s="38">
        <v>33.799999999999997</v>
      </c>
      <c r="L28" s="38">
        <v>33.799999999999997</v>
      </c>
      <c r="M28" s="38">
        <v>42.681579999999997</v>
      </c>
      <c r="N28" s="38">
        <f t="shared" si="3"/>
        <v>126.27686390532544</v>
      </c>
    </row>
    <row r="29" spans="1:14" ht="23.25" customHeight="1" x14ac:dyDescent="0.25">
      <c r="A29" s="57">
        <f t="shared" si="1"/>
        <v>16</v>
      </c>
      <c r="B29" s="29">
        <v>182</v>
      </c>
      <c r="C29" s="30" t="s">
        <v>18</v>
      </c>
      <c r="D29" s="30" t="s">
        <v>64</v>
      </c>
      <c r="E29" s="30" t="s">
        <v>49</v>
      </c>
      <c r="F29" s="30" t="s">
        <v>50</v>
      </c>
      <c r="G29" s="30" t="s">
        <v>49</v>
      </c>
      <c r="H29" s="30" t="s">
        <v>53</v>
      </c>
      <c r="I29" s="30" t="s">
        <v>50</v>
      </c>
      <c r="J29" s="31" t="s">
        <v>65</v>
      </c>
      <c r="K29" s="41">
        <f>K31+K32</f>
        <v>18291.88</v>
      </c>
      <c r="L29" s="41">
        <f>L31+L32</f>
        <v>18291.88</v>
      </c>
      <c r="M29" s="41">
        <f>M31+M32</f>
        <v>16021.18657</v>
      </c>
      <c r="N29" s="41">
        <f t="shared" si="3"/>
        <v>87.586331038690389</v>
      </c>
    </row>
    <row r="30" spans="1:14" ht="25.8" customHeight="1" x14ac:dyDescent="0.25">
      <c r="A30" s="57">
        <f t="shared" si="1"/>
        <v>17</v>
      </c>
      <c r="B30" s="33">
        <v>182</v>
      </c>
      <c r="C30" s="34" t="s">
        <v>18</v>
      </c>
      <c r="D30" s="34" t="s">
        <v>64</v>
      </c>
      <c r="E30" s="34" t="s">
        <v>52</v>
      </c>
      <c r="F30" s="34" t="s">
        <v>50</v>
      </c>
      <c r="G30" s="34" t="s">
        <v>49</v>
      </c>
      <c r="H30" s="34" t="s">
        <v>53</v>
      </c>
      <c r="I30" s="34" t="s">
        <v>22</v>
      </c>
      <c r="J30" s="35" t="s">
        <v>66</v>
      </c>
      <c r="K30" s="38">
        <f>K31</f>
        <v>3947.8</v>
      </c>
      <c r="L30" s="38">
        <f>L31</f>
        <v>3947.8</v>
      </c>
      <c r="M30" s="38">
        <f>M31</f>
        <v>4394.3065100000003</v>
      </c>
      <c r="N30" s="38">
        <f t="shared" ref="N30:N31" si="6">M30/L30*100</f>
        <v>111.31026166472466</v>
      </c>
    </row>
    <row r="31" spans="1:14" ht="64.2" customHeight="1" x14ac:dyDescent="0.25">
      <c r="A31" s="57">
        <f t="shared" si="1"/>
        <v>18</v>
      </c>
      <c r="B31" s="33">
        <v>182</v>
      </c>
      <c r="C31" s="34" t="s">
        <v>18</v>
      </c>
      <c r="D31" s="34" t="s">
        <v>64</v>
      </c>
      <c r="E31" s="34" t="s">
        <v>52</v>
      </c>
      <c r="F31" s="34" t="s">
        <v>67</v>
      </c>
      <c r="G31" s="34" t="s">
        <v>19</v>
      </c>
      <c r="H31" s="34" t="s">
        <v>53</v>
      </c>
      <c r="I31" s="34" t="s">
        <v>22</v>
      </c>
      <c r="J31" s="37" t="s">
        <v>120</v>
      </c>
      <c r="K31" s="38">
        <v>3947.8</v>
      </c>
      <c r="L31" s="38">
        <v>3947.8</v>
      </c>
      <c r="M31" s="38">
        <v>4394.3065100000003</v>
      </c>
      <c r="N31" s="38">
        <f t="shared" si="6"/>
        <v>111.31026166472466</v>
      </c>
    </row>
    <row r="32" spans="1:14" ht="23.4" customHeight="1" x14ac:dyDescent="0.25">
      <c r="A32" s="57">
        <f t="shared" si="1"/>
        <v>19</v>
      </c>
      <c r="B32" s="33">
        <v>182</v>
      </c>
      <c r="C32" s="34" t="s">
        <v>18</v>
      </c>
      <c r="D32" s="34" t="s">
        <v>64</v>
      </c>
      <c r="E32" s="34" t="s">
        <v>64</v>
      </c>
      <c r="F32" s="34" t="s">
        <v>50</v>
      </c>
      <c r="G32" s="34" t="s">
        <v>49</v>
      </c>
      <c r="H32" s="34" t="s">
        <v>53</v>
      </c>
      <c r="I32" s="34" t="s">
        <v>22</v>
      </c>
      <c r="J32" s="31" t="s">
        <v>68</v>
      </c>
      <c r="K32" s="38">
        <f>K33+K35</f>
        <v>14344.080000000002</v>
      </c>
      <c r="L32" s="38">
        <f>L33+L35</f>
        <v>14344.080000000002</v>
      </c>
      <c r="M32" s="38">
        <f>M33+M35</f>
        <v>11626.88006</v>
      </c>
      <c r="N32" s="38">
        <f>M32/L32*100</f>
        <v>81.056993965454723</v>
      </c>
    </row>
    <row r="33" spans="1:14" ht="21.75" customHeight="1" x14ac:dyDescent="0.25">
      <c r="A33" s="57">
        <f t="shared" si="1"/>
        <v>20</v>
      </c>
      <c r="B33" s="33">
        <v>182</v>
      </c>
      <c r="C33" s="34" t="s">
        <v>18</v>
      </c>
      <c r="D33" s="34" t="s">
        <v>64</v>
      </c>
      <c r="E33" s="34" t="s">
        <v>64</v>
      </c>
      <c r="F33" s="34" t="s">
        <v>67</v>
      </c>
      <c r="G33" s="34" t="s">
        <v>49</v>
      </c>
      <c r="H33" s="34" t="s">
        <v>53</v>
      </c>
      <c r="I33" s="34" t="s">
        <v>22</v>
      </c>
      <c r="J33" s="37" t="s">
        <v>125</v>
      </c>
      <c r="K33" s="38">
        <f>K34</f>
        <v>10026.700000000001</v>
      </c>
      <c r="L33" s="38">
        <f>L34</f>
        <v>10026.700000000001</v>
      </c>
      <c r="M33" s="38">
        <f>M34</f>
        <v>7666.17461</v>
      </c>
      <c r="N33" s="38">
        <f t="shared" ref="N33:N34" si="7">M33/L33*100</f>
        <v>76.45760429652826</v>
      </c>
    </row>
    <row r="34" spans="1:14" ht="42.75" customHeight="1" x14ac:dyDescent="0.25">
      <c r="A34" s="57">
        <f t="shared" si="1"/>
        <v>21</v>
      </c>
      <c r="B34" s="33">
        <v>182</v>
      </c>
      <c r="C34" s="34" t="s">
        <v>18</v>
      </c>
      <c r="D34" s="34" t="s">
        <v>64</v>
      </c>
      <c r="E34" s="34" t="s">
        <v>64</v>
      </c>
      <c r="F34" s="34" t="s">
        <v>69</v>
      </c>
      <c r="G34" s="34" t="s">
        <v>19</v>
      </c>
      <c r="H34" s="34" t="s">
        <v>53</v>
      </c>
      <c r="I34" s="34" t="s">
        <v>22</v>
      </c>
      <c r="J34" s="37" t="s">
        <v>123</v>
      </c>
      <c r="K34" s="38">
        <v>10026.700000000001</v>
      </c>
      <c r="L34" s="38">
        <v>10026.700000000001</v>
      </c>
      <c r="M34" s="38">
        <v>7666.17461</v>
      </c>
      <c r="N34" s="38">
        <f t="shared" si="7"/>
        <v>76.45760429652826</v>
      </c>
    </row>
    <row r="35" spans="1:14" ht="25.5" customHeight="1" x14ac:dyDescent="0.25">
      <c r="A35" s="57">
        <f t="shared" si="1"/>
        <v>22</v>
      </c>
      <c r="B35" s="33">
        <v>182</v>
      </c>
      <c r="C35" s="34" t="s">
        <v>18</v>
      </c>
      <c r="D35" s="34" t="s">
        <v>64</v>
      </c>
      <c r="E35" s="34" t="s">
        <v>64</v>
      </c>
      <c r="F35" s="34" t="s">
        <v>127</v>
      </c>
      <c r="G35" s="34" t="s">
        <v>49</v>
      </c>
      <c r="H35" s="34" t="s">
        <v>53</v>
      </c>
      <c r="I35" s="34" t="s">
        <v>22</v>
      </c>
      <c r="J35" s="37" t="s">
        <v>126</v>
      </c>
      <c r="K35" s="38">
        <f>K36</f>
        <v>4317.38</v>
      </c>
      <c r="L35" s="38">
        <f>L36</f>
        <v>4317.38</v>
      </c>
      <c r="M35" s="38">
        <f>M36</f>
        <v>3960.7054499999999</v>
      </c>
      <c r="N35" s="38">
        <f t="shared" ref="N35:N42" si="8">M35/L35*100</f>
        <v>91.738634310623567</v>
      </c>
    </row>
    <row r="36" spans="1:14" ht="57" customHeight="1" x14ac:dyDescent="0.25">
      <c r="A36" s="57">
        <f t="shared" si="1"/>
        <v>23</v>
      </c>
      <c r="B36" s="33">
        <v>182</v>
      </c>
      <c r="C36" s="34" t="s">
        <v>18</v>
      </c>
      <c r="D36" s="34" t="s">
        <v>64</v>
      </c>
      <c r="E36" s="34" t="s">
        <v>64</v>
      </c>
      <c r="F36" s="34" t="s">
        <v>70</v>
      </c>
      <c r="G36" s="34" t="s">
        <v>19</v>
      </c>
      <c r="H36" s="34" t="s">
        <v>53</v>
      </c>
      <c r="I36" s="34" t="s">
        <v>22</v>
      </c>
      <c r="J36" s="37" t="s">
        <v>124</v>
      </c>
      <c r="K36" s="38">
        <v>4317.38</v>
      </c>
      <c r="L36" s="38">
        <v>4317.38</v>
      </c>
      <c r="M36" s="38">
        <v>3960.7054499999999</v>
      </c>
      <c r="N36" s="38">
        <f t="shared" si="8"/>
        <v>91.738634310623567</v>
      </c>
    </row>
    <row r="37" spans="1:14" ht="53.4" customHeight="1" x14ac:dyDescent="0.25">
      <c r="A37" s="57">
        <f t="shared" si="1"/>
        <v>24</v>
      </c>
      <c r="B37" s="29">
        <v>0</v>
      </c>
      <c r="C37" s="30" t="s">
        <v>18</v>
      </c>
      <c r="D37" s="30" t="s">
        <v>16</v>
      </c>
      <c r="E37" s="30" t="s">
        <v>49</v>
      </c>
      <c r="F37" s="30" t="s">
        <v>50</v>
      </c>
      <c r="G37" s="30" t="s">
        <v>49</v>
      </c>
      <c r="H37" s="30" t="s">
        <v>53</v>
      </c>
      <c r="I37" s="30" t="s">
        <v>50</v>
      </c>
      <c r="J37" s="42" t="s">
        <v>71</v>
      </c>
      <c r="K37" s="41">
        <f>SUM(K38)</f>
        <v>1615.9</v>
      </c>
      <c r="L37" s="41">
        <f t="shared" ref="L37" si="9">SUM(L38)</f>
        <v>1615.9</v>
      </c>
      <c r="M37" s="41">
        <f>M38+M47</f>
        <v>2051.24694</v>
      </c>
      <c r="N37" s="41">
        <f t="shared" si="8"/>
        <v>126.94145306021412</v>
      </c>
    </row>
    <row r="38" spans="1:14" ht="101.4" customHeight="1" x14ac:dyDescent="0.25">
      <c r="A38" s="57">
        <f t="shared" si="1"/>
        <v>25</v>
      </c>
      <c r="B38" s="33">
        <v>9</v>
      </c>
      <c r="C38" s="34" t="s">
        <v>18</v>
      </c>
      <c r="D38" s="34" t="s">
        <v>16</v>
      </c>
      <c r="E38" s="34" t="s">
        <v>61</v>
      </c>
      <c r="F38" s="34" t="s">
        <v>50</v>
      </c>
      <c r="G38" s="34" t="s">
        <v>49</v>
      </c>
      <c r="H38" s="34" t="s">
        <v>53</v>
      </c>
      <c r="I38" s="34" t="s">
        <v>17</v>
      </c>
      <c r="J38" s="43" t="s">
        <v>72</v>
      </c>
      <c r="K38" s="38">
        <f>SUM(K39,+K41)</f>
        <v>1615.9</v>
      </c>
      <c r="L38" s="38">
        <f t="shared" ref="L38" si="10">SUM(L39,+L41)</f>
        <v>1615.9</v>
      </c>
      <c r="M38" s="38">
        <f>SUM(M39,+M41+M43+M45)</f>
        <v>2014.4999400000002</v>
      </c>
      <c r="N38" s="38">
        <f t="shared" si="8"/>
        <v>124.66736431709884</v>
      </c>
    </row>
    <row r="39" spans="1:14" ht="83.4" customHeight="1" x14ac:dyDescent="0.25">
      <c r="A39" s="57">
        <f t="shared" si="1"/>
        <v>26</v>
      </c>
      <c r="B39" s="33">
        <v>9</v>
      </c>
      <c r="C39" s="34" t="s">
        <v>18</v>
      </c>
      <c r="D39" s="34" t="s">
        <v>16</v>
      </c>
      <c r="E39" s="34" t="s">
        <v>61</v>
      </c>
      <c r="F39" s="34" t="s">
        <v>57</v>
      </c>
      <c r="G39" s="34" t="s">
        <v>49</v>
      </c>
      <c r="H39" s="34" t="s">
        <v>53</v>
      </c>
      <c r="I39" s="34" t="s">
        <v>17</v>
      </c>
      <c r="J39" s="37" t="s">
        <v>73</v>
      </c>
      <c r="K39" s="38">
        <f>K40</f>
        <v>1423</v>
      </c>
      <c r="L39" s="38">
        <f>L40</f>
        <v>1423</v>
      </c>
      <c r="M39" s="38">
        <f>M40</f>
        <v>1652.32473</v>
      </c>
      <c r="N39" s="38">
        <f t="shared" si="8"/>
        <v>116.11558186929022</v>
      </c>
    </row>
    <row r="40" spans="1:14" ht="102" customHeight="1" x14ac:dyDescent="0.25">
      <c r="A40" s="57">
        <f t="shared" si="1"/>
        <v>27</v>
      </c>
      <c r="B40" s="33">
        <v>9</v>
      </c>
      <c r="C40" s="34" t="s">
        <v>18</v>
      </c>
      <c r="D40" s="34" t="s">
        <v>16</v>
      </c>
      <c r="E40" s="34" t="s">
        <v>61</v>
      </c>
      <c r="F40" s="34" t="s">
        <v>74</v>
      </c>
      <c r="G40" s="34" t="s">
        <v>19</v>
      </c>
      <c r="H40" s="34" t="s">
        <v>53</v>
      </c>
      <c r="I40" s="34" t="s">
        <v>17</v>
      </c>
      <c r="J40" s="37" t="s">
        <v>121</v>
      </c>
      <c r="K40" s="38">
        <v>1423</v>
      </c>
      <c r="L40" s="38">
        <v>1423</v>
      </c>
      <c r="M40" s="38">
        <v>1652.32473</v>
      </c>
      <c r="N40" s="38">
        <f t="shared" si="8"/>
        <v>116.11558186929022</v>
      </c>
    </row>
    <row r="41" spans="1:14" ht="93.6" customHeight="1" x14ac:dyDescent="0.25">
      <c r="A41" s="57">
        <f t="shared" si="1"/>
        <v>28</v>
      </c>
      <c r="B41" s="33">
        <v>9</v>
      </c>
      <c r="C41" s="34" t="s">
        <v>75</v>
      </c>
      <c r="D41" s="34" t="s">
        <v>16</v>
      </c>
      <c r="E41" s="34" t="s">
        <v>61</v>
      </c>
      <c r="F41" s="34" t="s">
        <v>76</v>
      </c>
      <c r="G41" s="34" t="s">
        <v>49</v>
      </c>
      <c r="H41" s="34" t="s">
        <v>53</v>
      </c>
      <c r="I41" s="34" t="s">
        <v>17</v>
      </c>
      <c r="J41" s="37" t="s">
        <v>77</v>
      </c>
      <c r="K41" s="38">
        <f>K42</f>
        <v>192.9</v>
      </c>
      <c r="L41" s="38">
        <f t="shared" ref="L41:M41" si="11">L42</f>
        <v>192.9</v>
      </c>
      <c r="M41" s="38">
        <f t="shared" si="11"/>
        <v>247.21071000000001</v>
      </c>
      <c r="N41" s="38">
        <f t="shared" si="8"/>
        <v>128.15485225505444</v>
      </c>
    </row>
    <row r="42" spans="1:14" ht="93.6" customHeight="1" x14ac:dyDescent="0.25">
      <c r="A42" s="57">
        <f t="shared" si="1"/>
        <v>29</v>
      </c>
      <c r="B42" s="33">
        <v>9</v>
      </c>
      <c r="C42" s="34" t="s">
        <v>75</v>
      </c>
      <c r="D42" s="34" t="s">
        <v>16</v>
      </c>
      <c r="E42" s="34" t="s">
        <v>61</v>
      </c>
      <c r="F42" s="34" t="s">
        <v>78</v>
      </c>
      <c r="G42" s="34" t="s">
        <v>19</v>
      </c>
      <c r="H42" s="34" t="s">
        <v>53</v>
      </c>
      <c r="I42" s="34" t="s">
        <v>17</v>
      </c>
      <c r="J42" s="37" t="s">
        <v>122</v>
      </c>
      <c r="K42" s="38">
        <v>192.9</v>
      </c>
      <c r="L42" s="38">
        <v>192.9</v>
      </c>
      <c r="M42" s="38">
        <v>247.21071000000001</v>
      </c>
      <c r="N42" s="38">
        <f t="shared" si="8"/>
        <v>128.15485225505444</v>
      </c>
    </row>
    <row r="43" spans="1:14" ht="121.8" customHeight="1" x14ac:dyDescent="0.25">
      <c r="A43" s="57">
        <f t="shared" si="1"/>
        <v>30</v>
      </c>
      <c r="B43" s="33">
        <v>9</v>
      </c>
      <c r="C43" s="34" t="s">
        <v>18</v>
      </c>
      <c r="D43" s="34" t="s">
        <v>16</v>
      </c>
      <c r="E43" s="34" t="s">
        <v>61</v>
      </c>
      <c r="F43" s="34" t="s">
        <v>67</v>
      </c>
      <c r="G43" s="34" t="s">
        <v>49</v>
      </c>
      <c r="H43" s="34" t="s">
        <v>53</v>
      </c>
      <c r="I43" s="34" t="s">
        <v>17</v>
      </c>
      <c r="J43" s="64" t="s">
        <v>199</v>
      </c>
      <c r="K43" s="38">
        <v>0</v>
      </c>
      <c r="L43" s="38">
        <v>0</v>
      </c>
      <c r="M43" s="38">
        <v>48.407499999999999</v>
      </c>
      <c r="N43" s="38" t="s">
        <v>205</v>
      </c>
    </row>
    <row r="44" spans="1:14" ht="85.95" customHeight="1" x14ac:dyDescent="0.25">
      <c r="A44" s="57">
        <f t="shared" si="1"/>
        <v>31</v>
      </c>
      <c r="B44" s="33">
        <v>9</v>
      </c>
      <c r="C44" s="34" t="s">
        <v>18</v>
      </c>
      <c r="D44" s="34" t="s">
        <v>16</v>
      </c>
      <c r="E44" s="34" t="s">
        <v>61</v>
      </c>
      <c r="F44" s="34" t="s">
        <v>189</v>
      </c>
      <c r="G44" s="34" t="s">
        <v>19</v>
      </c>
      <c r="H44" s="34" t="s">
        <v>53</v>
      </c>
      <c r="I44" s="34" t="s">
        <v>17</v>
      </c>
      <c r="J44" s="37" t="s">
        <v>192</v>
      </c>
      <c r="K44" s="38">
        <v>0</v>
      </c>
      <c r="L44" s="38">
        <v>0</v>
      </c>
      <c r="M44" s="38">
        <v>48.407499999999999</v>
      </c>
      <c r="N44" s="38" t="s">
        <v>205</v>
      </c>
    </row>
    <row r="45" spans="1:14" ht="68.400000000000006" customHeight="1" x14ac:dyDescent="0.25">
      <c r="A45" s="57">
        <f t="shared" si="1"/>
        <v>32</v>
      </c>
      <c r="B45" s="33">
        <v>9</v>
      </c>
      <c r="C45" s="34" t="s">
        <v>18</v>
      </c>
      <c r="D45" s="34" t="s">
        <v>16</v>
      </c>
      <c r="E45" s="34" t="s">
        <v>61</v>
      </c>
      <c r="F45" s="34" t="s">
        <v>190</v>
      </c>
      <c r="G45" s="34" t="s">
        <v>49</v>
      </c>
      <c r="H45" s="34" t="s">
        <v>53</v>
      </c>
      <c r="I45" s="34" t="s">
        <v>17</v>
      </c>
      <c r="J45" s="64" t="s">
        <v>194</v>
      </c>
      <c r="K45" s="38">
        <v>0</v>
      </c>
      <c r="L45" s="38">
        <v>0</v>
      </c>
      <c r="M45" s="38">
        <v>66.557000000000002</v>
      </c>
      <c r="N45" s="38" t="s">
        <v>205</v>
      </c>
    </row>
    <row r="46" spans="1:14" ht="73.2" customHeight="1" x14ac:dyDescent="0.25">
      <c r="A46" s="57">
        <f t="shared" si="1"/>
        <v>33</v>
      </c>
      <c r="B46" s="33">
        <v>9</v>
      </c>
      <c r="C46" s="34" t="s">
        <v>18</v>
      </c>
      <c r="D46" s="34" t="s">
        <v>16</v>
      </c>
      <c r="E46" s="34" t="s">
        <v>61</v>
      </c>
      <c r="F46" s="34" t="s">
        <v>191</v>
      </c>
      <c r="G46" s="34" t="s">
        <v>19</v>
      </c>
      <c r="H46" s="34" t="s">
        <v>53</v>
      </c>
      <c r="I46" s="34" t="s">
        <v>17</v>
      </c>
      <c r="J46" s="64" t="s">
        <v>193</v>
      </c>
      <c r="K46" s="38">
        <v>0</v>
      </c>
      <c r="L46" s="38">
        <v>0</v>
      </c>
      <c r="M46" s="38">
        <v>66.557000000000002</v>
      </c>
      <c r="N46" s="38" t="s">
        <v>205</v>
      </c>
    </row>
    <row r="47" spans="1:14" ht="66" customHeight="1" x14ac:dyDescent="0.25">
      <c r="A47" s="57">
        <f t="shared" si="1"/>
        <v>34</v>
      </c>
      <c r="B47" s="33">
        <v>9</v>
      </c>
      <c r="C47" s="34" t="s">
        <v>18</v>
      </c>
      <c r="D47" s="34" t="s">
        <v>16</v>
      </c>
      <c r="E47" s="34" t="s">
        <v>89</v>
      </c>
      <c r="F47" s="34" t="s">
        <v>50</v>
      </c>
      <c r="G47" s="34" t="s">
        <v>49</v>
      </c>
      <c r="H47" s="34" t="s">
        <v>53</v>
      </c>
      <c r="I47" s="34" t="s">
        <v>17</v>
      </c>
      <c r="J47" s="64" t="s">
        <v>198</v>
      </c>
      <c r="K47" s="38">
        <v>0</v>
      </c>
      <c r="L47" s="38">
        <v>0</v>
      </c>
      <c r="M47" s="38">
        <v>36.747</v>
      </c>
      <c r="N47" s="38" t="s">
        <v>205</v>
      </c>
    </row>
    <row r="48" spans="1:14" ht="69.599999999999994" customHeight="1" x14ac:dyDescent="0.25">
      <c r="A48" s="57">
        <f t="shared" si="1"/>
        <v>35</v>
      </c>
      <c r="B48" s="33">
        <v>9</v>
      </c>
      <c r="C48" s="34" t="s">
        <v>18</v>
      </c>
      <c r="D48" s="34" t="s">
        <v>16</v>
      </c>
      <c r="E48" s="34" t="s">
        <v>89</v>
      </c>
      <c r="F48" s="34" t="s">
        <v>57</v>
      </c>
      <c r="G48" s="34" t="s">
        <v>49</v>
      </c>
      <c r="H48" s="34" t="s">
        <v>53</v>
      </c>
      <c r="I48" s="34" t="s">
        <v>17</v>
      </c>
      <c r="J48" s="64" t="s">
        <v>197</v>
      </c>
      <c r="K48" s="38">
        <v>0</v>
      </c>
      <c r="L48" s="38">
        <v>0</v>
      </c>
      <c r="M48" s="38">
        <v>36.747</v>
      </c>
      <c r="N48" s="38" t="s">
        <v>205</v>
      </c>
    </row>
    <row r="49" spans="1:14" ht="78.599999999999994" customHeight="1" x14ac:dyDescent="0.25">
      <c r="A49" s="57">
        <f t="shared" si="1"/>
        <v>36</v>
      </c>
      <c r="B49" s="33">
        <v>9</v>
      </c>
      <c r="C49" s="34" t="s">
        <v>18</v>
      </c>
      <c r="D49" s="34" t="s">
        <v>16</v>
      </c>
      <c r="E49" s="34" t="s">
        <v>89</v>
      </c>
      <c r="F49" s="34" t="s">
        <v>195</v>
      </c>
      <c r="G49" s="34" t="s">
        <v>19</v>
      </c>
      <c r="H49" s="34" t="s">
        <v>53</v>
      </c>
      <c r="I49" s="34" t="s">
        <v>17</v>
      </c>
      <c r="J49" s="64" t="s">
        <v>196</v>
      </c>
      <c r="K49" s="38">
        <v>0</v>
      </c>
      <c r="L49" s="38">
        <v>0</v>
      </c>
      <c r="M49" s="38">
        <v>36.747</v>
      </c>
      <c r="N49" s="38" t="s">
        <v>205</v>
      </c>
    </row>
    <row r="50" spans="1:14" ht="36.6" customHeight="1" x14ac:dyDescent="0.25">
      <c r="A50" s="57">
        <f t="shared" si="1"/>
        <v>37</v>
      </c>
      <c r="B50" s="29">
        <v>9</v>
      </c>
      <c r="C50" s="30" t="s">
        <v>18</v>
      </c>
      <c r="D50" s="30" t="s">
        <v>183</v>
      </c>
      <c r="E50" s="30" t="s">
        <v>49</v>
      </c>
      <c r="F50" s="30" t="s">
        <v>50</v>
      </c>
      <c r="G50" s="30" t="s">
        <v>49</v>
      </c>
      <c r="H50" s="30" t="s">
        <v>53</v>
      </c>
      <c r="I50" s="30" t="s">
        <v>50</v>
      </c>
      <c r="J50" s="65" t="s">
        <v>185</v>
      </c>
      <c r="K50" s="41">
        <v>0</v>
      </c>
      <c r="L50" s="41">
        <v>0</v>
      </c>
      <c r="M50" s="41">
        <v>577.09339</v>
      </c>
      <c r="N50" s="41" t="s">
        <v>205</v>
      </c>
    </row>
    <row r="51" spans="1:14" ht="45.6" customHeight="1" x14ac:dyDescent="0.25">
      <c r="A51" s="57">
        <f t="shared" si="1"/>
        <v>38</v>
      </c>
      <c r="B51" s="33">
        <v>9</v>
      </c>
      <c r="C51" s="34" t="s">
        <v>18</v>
      </c>
      <c r="D51" s="34" t="s">
        <v>183</v>
      </c>
      <c r="E51" s="34" t="s">
        <v>64</v>
      </c>
      <c r="F51" s="34" t="s">
        <v>50</v>
      </c>
      <c r="G51" s="34" t="s">
        <v>49</v>
      </c>
      <c r="H51" s="34" t="s">
        <v>53</v>
      </c>
      <c r="I51" s="34" t="s">
        <v>184</v>
      </c>
      <c r="J51" s="64" t="s">
        <v>188</v>
      </c>
      <c r="K51" s="38">
        <v>0</v>
      </c>
      <c r="L51" s="38">
        <v>0</v>
      </c>
      <c r="M51" s="38">
        <v>577.09339</v>
      </c>
      <c r="N51" s="38" t="s">
        <v>205</v>
      </c>
    </row>
    <row r="52" spans="1:14" ht="45" customHeight="1" x14ac:dyDescent="0.25">
      <c r="A52" s="57">
        <f t="shared" si="1"/>
        <v>39</v>
      </c>
      <c r="B52" s="33">
        <v>9</v>
      </c>
      <c r="C52" s="34" t="s">
        <v>18</v>
      </c>
      <c r="D52" s="34" t="s">
        <v>183</v>
      </c>
      <c r="E52" s="34" t="s">
        <v>64</v>
      </c>
      <c r="F52" s="34" t="s">
        <v>57</v>
      </c>
      <c r="G52" s="34" t="s">
        <v>49</v>
      </c>
      <c r="H52" s="34" t="s">
        <v>53</v>
      </c>
      <c r="I52" s="34" t="s">
        <v>184</v>
      </c>
      <c r="J52" s="64" t="s">
        <v>186</v>
      </c>
      <c r="K52" s="38">
        <v>0</v>
      </c>
      <c r="L52" s="38">
        <v>0</v>
      </c>
      <c r="M52" s="38">
        <v>577.09339</v>
      </c>
      <c r="N52" s="38" t="s">
        <v>205</v>
      </c>
    </row>
    <row r="53" spans="1:14" ht="63" customHeight="1" x14ac:dyDescent="0.25">
      <c r="A53" s="57">
        <f t="shared" si="1"/>
        <v>40</v>
      </c>
      <c r="B53" s="33">
        <v>9</v>
      </c>
      <c r="C53" s="34" t="s">
        <v>18</v>
      </c>
      <c r="D53" s="34" t="s">
        <v>183</v>
      </c>
      <c r="E53" s="34" t="s">
        <v>64</v>
      </c>
      <c r="F53" s="34" t="s">
        <v>74</v>
      </c>
      <c r="G53" s="34" t="s">
        <v>19</v>
      </c>
      <c r="H53" s="34" t="s">
        <v>53</v>
      </c>
      <c r="I53" s="34" t="s">
        <v>184</v>
      </c>
      <c r="J53" s="64" t="s">
        <v>187</v>
      </c>
      <c r="K53" s="38">
        <v>0</v>
      </c>
      <c r="L53" s="38">
        <v>0</v>
      </c>
      <c r="M53" s="38">
        <v>577.09339</v>
      </c>
      <c r="N53" s="38" t="s">
        <v>205</v>
      </c>
    </row>
    <row r="54" spans="1:14" ht="27.6" customHeight="1" x14ac:dyDescent="0.25">
      <c r="A54" s="57">
        <f t="shared" si="1"/>
        <v>41</v>
      </c>
      <c r="B54" s="29">
        <v>9</v>
      </c>
      <c r="C54" s="30" t="s">
        <v>18</v>
      </c>
      <c r="D54" s="30" t="s">
        <v>177</v>
      </c>
      <c r="E54" s="30" t="s">
        <v>49</v>
      </c>
      <c r="F54" s="30" t="s">
        <v>50</v>
      </c>
      <c r="G54" s="30" t="s">
        <v>49</v>
      </c>
      <c r="H54" s="30" t="s">
        <v>53</v>
      </c>
      <c r="I54" s="30" t="s">
        <v>50</v>
      </c>
      <c r="J54" s="65" t="s">
        <v>180</v>
      </c>
      <c r="K54" s="41">
        <f>K57</f>
        <v>0</v>
      </c>
      <c r="L54" s="41">
        <f t="shared" ref="L54:M54" si="12">L57</f>
        <v>0</v>
      </c>
      <c r="M54" s="41">
        <f t="shared" si="12"/>
        <v>779.85116000000005</v>
      </c>
      <c r="N54" s="38" t="s">
        <v>205</v>
      </c>
    </row>
    <row r="55" spans="1:14" ht="139.19999999999999" customHeight="1" x14ac:dyDescent="0.25">
      <c r="A55" s="57">
        <f t="shared" si="1"/>
        <v>42</v>
      </c>
      <c r="B55" s="33">
        <v>9</v>
      </c>
      <c r="C55" s="34" t="s">
        <v>18</v>
      </c>
      <c r="D55" s="34" t="s">
        <v>177</v>
      </c>
      <c r="E55" s="34" t="s">
        <v>89</v>
      </c>
      <c r="F55" s="34" t="s">
        <v>50</v>
      </c>
      <c r="G55" s="34" t="s">
        <v>49</v>
      </c>
      <c r="H55" s="34" t="s">
        <v>53</v>
      </c>
      <c r="I55" s="34" t="s">
        <v>178</v>
      </c>
      <c r="J55" s="64" t="s">
        <v>182</v>
      </c>
      <c r="K55" s="38">
        <v>0</v>
      </c>
      <c r="L55" s="38">
        <v>0</v>
      </c>
      <c r="M55" s="38">
        <v>779.85116000000005</v>
      </c>
      <c r="N55" s="38" t="s">
        <v>205</v>
      </c>
    </row>
    <row r="56" spans="1:14" ht="76.95" customHeight="1" x14ac:dyDescent="0.25">
      <c r="A56" s="57">
        <f t="shared" si="1"/>
        <v>43</v>
      </c>
      <c r="B56" s="33">
        <v>9</v>
      </c>
      <c r="C56" s="34" t="s">
        <v>18</v>
      </c>
      <c r="D56" s="34" t="s">
        <v>177</v>
      </c>
      <c r="E56" s="34" t="s">
        <v>89</v>
      </c>
      <c r="F56" s="34" t="s">
        <v>57</v>
      </c>
      <c r="G56" s="34" t="s">
        <v>49</v>
      </c>
      <c r="H56" s="34" t="s">
        <v>53</v>
      </c>
      <c r="I56" s="34" t="s">
        <v>178</v>
      </c>
      <c r="J56" s="64" t="s">
        <v>181</v>
      </c>
      <c r="K56" s="38">
        <v>0</v>
      </c>
      <c r="L56" s="38">
        <v>0</v>
      </c>
      <c r="M56" s="38">
        <v>779.85116000000005</v>
      </c>
      <c r="N56" s="38" t="s">
        <v>205</v>
      </c>
    </row>
    <row r="57" spans="1:14" ht="91.8" customHeight="1" x14ac:dyDescent="0.25">
      <c r="A57" s="57">
        <f t="shared" si="1"/>
        <v>44</v>
      </c>
      <c r="B57" s="33">
        <v>9</v>
      </c>
      <c r="C57" s="34" t="s">
        <v>18</v>
      </c>
      <c r="D57" s="34" t="s">
        <v>177</v>
      </c>
      <c r="E57" s="34" t="s">
        <v>89</v>
      </c>
      <c r="F57" s="34" t="s">
        <v>57</v>
      </c>
      <c r="G57" s="34" t="s">
        <v>19</v>
      </c>
      <c r="H57" s="34" t="s">
        <v>53</v>
      </c>
      <c r="I57" s="34" t="s">
        <v>178</v>
      </c>
      <c r="J57" s="37" t="s">
        <v>179</v>
      </c>
      <c r="K57" s="38">
        <v>0</v>
      </c>
      <c r="L57" s="38">
        <v>0</v>
      </c>
      <c r="M57" s="38">
        <v>779.85116000000005</v>
      </c>
      <c r="N57" s="38" t="s">
        <v>205</v>
      </c>
    </row>
    <row r="58" spans="1:14" ht="28.2" customHeight="1" x14ac:dyDescent="0.25">
      <c r="A58" s="57">
        <f t="shared" si="1"/>
        <v>45</v>
      </c>
      <c r="B58" s="29">
        <v>0</v>
      </c>
      <c r="C58" s="30" t="s">
        <v>20</v>
      </c>
      <c r="D58" s="30" t="s">
        <v>49</v>
      </c>
      <c r="E58" s="30" t="s">
        <v>49</v>
      </c>
      <c r="F58" s="30" t="s">
        <v>50</v>
      </c>
      <c r="G58" s="30" t="s">
        <v>49</v>
      </c>
      <c r="H58" s="30" t="s">
        <v>53</v>
      </c>
      <c r="I58" s="30" t="s">
        <v>50</v>
      </c>
      <c r="J58" s="31" t="s">
        <v>79</v>
      </c>
      <c r="K58" s="41">
        <f>K59+K94+K98</f>
        <v>611238.59346</v>
      </c>
      <c r="L58" s="41">
        <f>L59+L94+L98</f>
        <v>611238.59346</v>
      </c>
      <c r="M58" s="41">
        <f>M59+M94+M98</f>
        <v>580676.47277999995</v>
      </c>
      <c r="N58" s="41">
        <f>M58/L58*100</f>
        <v>94.99996875082789</v>
      </c>
    </row>
    <row r="59" spans="1:14" ht="61.2" customHeight="1" x14ac:dyDescent="0.25">
      <c r="A59" s="57">
        <f t="shared" si="1"/>
        <v>46</v>
      </c>
      <c r="B59" s="33">
        <v>0</v>
      </c>
      <c r="C59" s="34" t="s">
        <v>20</v>
      </c>
      <c r="D59" s="34" t="s">
        <v>55</v>
      </c>
      <c r="E59" s="34" t="s">
        <v>49</v>
      </c>
      <c r="F59" s="34" t="s">
        <v>50</v>
      </c>
      <c r="G59" s="34" t="s">
        <v>49</v>
      </c>
      <c r="H59" s="34" t="s">
        <v>53</v>
      </c>
      <c r="I59" s="34" t="s">
        <v>50</v>
      </c>
      <c r="J59" s="37" t="s">
        <v>80</v>
      </c>
      <c r="K59" s="38">
        <f>K60+K64+K85+K82</f>
        <v>611294.33718999999</v>
      </c>
      <c r="L59" s="38">
        <f>L60+L64+L86+L83</f>
        <v>611294.33718999999</v>
      </c>
      <c r="M59" s="38">
        <f>M60+M64+M86+M83</f>
        <v>580738.93461999996</v>
      </c>
      <c r="N59" s="38">
        <f t="shared" ref="N59:N64" si="13">M59/L59*100</f>
        <v>95.00152369962116</v>
      </c>
    </row>
    <row r="60" spans="1:14" ht="40.200000000000003" customHeight="1" x14ac:dyDescent="0.25">
      <c r="A60" s="57">
        <f t="shared" si="1"/>
        <v>47</v>
      </c>
      <c r="B60" s="29">
        <v>0</v>
      </c>
      <c r="C60" s="30" t="s">
        <v>20</v>
      </c>
      <c r="D60" s="30" t="s">
        <v>55</v>
      </c>
      <c r="E60" s="30" t="s">
        <v>24</v>
      </c>
      <c r="F60" s="30" t="s">
        <v>50</v>
      </c>
      <c r="G60" s="30" t="s">
        <v>49</v>
      </c>
      <c r="H60" s="30" t="s">
        <v>53</v>
      </c>
      <c r="I60" s="30" t="s">
        <v>30</v>
      </c>
      <c r="J60" s="42" t="s">
        <v>81</v>
      </c>
      <c r="K60" s="41">
        <f>K61</f>
        <v>2395.2869999999998</v>
      </c>
      <c r="L60" s="41">
        <f t="shared" ref="L60:M62" si="14">L61</f>
        <v>2395.2869999999998</v>
      </c>
      <c r="M60" s="41">
        <f t="shared" si="14"/>
        <v>2395.2869999999998</v>
      </c>
      <c r="N60" s="41">
        <f t="shared" si="13"/>
        <v>100</v>
      </c>
    </row>
    <row r="61" spans="1:14" ht="29.4" customHeight="1" x14ac:dyDescent="0.25">
      <c r="A61" s="57">
        <f t="shared" si="1"/>
        <v>48</v>
      </c>
      <c r="B61" s="33">
        <v>9</v>
      </c>
      <c r="C61" s="34" t="s">
        <v>20</v>
      </c>
      <c r="D61" s="34" t="s">
        <v>55</v>
      </c>
      <c r="E61" s="34" t="s">
        <v>24</v>
      </c>
      <c r="F61" s="34" t="s">
        <v>82</v>
      </c>
      <c r="G61" s="34" t="s">
        <v>49</v>
      </c>
      <c r="H61" s="34" t="s">
        <v>53</v>
      </c>
      <c r="I61" s="34" t="s">
        <v>30</v>
      </c>
      <c r="J61" s="37" t="s">
        <v>83</v>
      </c>
      <c r="K61" s="38">
        <f>K62</f>
        <v>2395.2869999999998</v>
      </c>
      <c r="L61" s="38">
        <f t="shared" si="14"/>
        <v>2395.2869999999998</v>
      </c>
      <c r="M61" s="38">
        <f t="shared" si="14"/>
        <v>2395.2869999999998</v>
      </c>
      <c r="N61" s="38">
        <f t="shared" si="13"/>
        <v>100</v>
      </c>
    </row>
    <row r="62" spans="1:14" ht="55.8" customHeight="1" x14ac:dyDescent="0.25">
      <c r="A62" s="57">
        <f t="shared" si="1"/>
        <v>49</v>
      </c>
      <c r="B62" s="33">
        <v>9</v>
      </c>
      <c r="C62" s="34" t="s">
        <v>20</v>
      </c>
      <c r="D62" s="34" t="s">
        <v>55</v>
      </c>
      <c r="E62" s="34" t="s">
        <v>24</v>
      </c>
      <c r="F62" s="34" t="s">
        <v>82</v>
      </c>
      <c r="G62" s="34" t="s">
        <v>19</v>
      </c>
      <c r="H62" s="34" t="s">
        <v>53</v>
      </c>
      <c r="I62" s="34" t="s">
        <v>30</v>
      </c>
      <c r="J62" s="37" t="s">
        <v>99</v>
      </c>
      <c r="K62" s="36">
        <f>K63</f>
        <v>2395.2869999999998</v>
      </c>
      <c r="L62" s="36">
        <f t="shared" si="14"/>
        <v>2395.2869999999998</v>
      </c>
      <c r="M62" s="36">
        <f t="shared" si="14"/>
        <v>2395.2869999999998</v>
      </c>
      <c r="N62" s="38">
        <f t="shared" si="13"/>
        <v>100</v>
      </c>
    </row>
    <row r="63" spans="1:14" ht="40.200000000000003" customHeight="1" x14ac:dyDescent="0.25">
      <c r="A63" s="57">
        <f t="shared" si="1"/>
        <v>50</v>
      </c>
      <c r="B63" s="33">
        <v>9</v>
      </c>
      <c r="C63" s="34" t="s">
        <v>20</v>
      </c>
      <c r="D63" s="34" t="s">
        <v>55</v>
      </c>
      <c r="E63" s="34" t="s">
        <v>24</v>
      </c>
      <c r="F63" s="34" t="s">
        <v>82</v>
      </c>
      <c r="G63" s="34" t="s">
        <v>19</v>
      </c>
      <c r="H63" s="34" t="s">
        <v>84</v>
      </c>
      <c r="I63" s="34" t="s">
        <v>30</v>
      </c>
      <c r="J63" s="37" t="s">
        <v>100</v>
      </c>
      <c r="K63" s="36">
        <v>2395.2869999999998</v>
      </c>
      <c r="L63" s="36">
        <v>2395.2869999999998</v>
      </c>
      <c r="M63" s="36">
        <v>2395.2869999999998</v>
      </c>
      <c r="N63" s="38">
        <f t="shared" si="13"/>
        <v>100</v>
      </c>
    </row>
    <row r="64" spans="1:14" ht="44.4" customHeight="1" x14ac:dyDescent="0.25">
      <c r="A64" s="57">
        <f t="shared" si="1"/>
        <v>51</v>
      </c>
      <c r="B64" s="29">
        <v>0</v>
      </c>
      <c r="C64" s="30" t="s">
        <v>20</v>
      </c>
      <c r="D64" s="30" t="s">
        <v>55</v>
      </c>
      <c r="E64" s="30" t="s">
        <v>31</v>
      </c>
      <c r="F64" s="30" t="s">
        <v>50</v>
      </c>
      <c r="G64" s="30" t="s">
        <v>49</v>
      </c>
      <c r="H64" s="30" t="s">
        <v>53</v>
      </c>
      <c r="I64" s="30" t="s">
        <v>30</v>
      </c>
      <c r="J64" s="42" t="s">
        <v>110</v>
      </c>
      <c r="K64" s="32">
        <f>K65+K67+K71+K69</f>
        <v>597869.88419000001</v>
      </c>
      <c r="L64" s="32">
        <f>L67+L71+L69+L65</f>
        <v>597869.88419000001</v>
      </c>
      <c r="M64" s="32">
        <f>M67+M71+M69+M65</f>
        <v>567335.16362000001</v>
      </c>
      <c r="N64" s="41">
        <f t="shared" si="13"/>
        <v>94.892748175237372</v>
      </c>
    </row>
    <row r="65" spans="1:15" ht="144.6" customHeight="1" x14ac:dyDescent="0.25">
      <c r="A65" s="57">
        <f t="shared" si="1"/>
        <v>52</v>
      </c>
      <c r="B65" s="33">
        <v>0</v>
      </c>
      <c r="C65" s="34" t="s">
        <v>20</v>
      </c>
      <c r="D65" s="34" t="s">
        <v>55</v>
      </c>
      <c r="E65" s="34" t="s">
        <v>31</v>
      </c>
      <c r="F65" s="34" t="s">
        <v>114</v>
      </c>
      <c r="G65" s="34" t="s">
        <v>49</v>
      </c>
      <c r="H65" s="34" t="s">
        <v>53</v>
      </c>
      <c r="I65" s="34" t="s">
        <v>30</v>
      </c>
      <c r="J65" s="37" t="s">
        <v>117</v>
      </c>
      <c r="K65" s="36">
        <f>K66</f>
        <v>159411.86022999999</v>
      </c>
      <c r="L65" s="36">
        <f t="shared" ref="L65:M69" si="15">L66</f>
        <v>159411.86022999999</v>
      </c>
      <c r="M65" s="36">
        <f t="shared" si="15"/>
        <v>159411.86022999999</v>
      </c>
      <c r="N65" s="36">
        <f t="shared" ref="N65:N70" si="16">M65/L65*100</f>
        <v>100</v>
      </c>
    </row>
    <row r="66" spans="1:15" ht="134.4" customHeight="1" x14ac:dyDescent="0.25">
      <c r="A66" s="57">
        <f t="shared" si="1"/>
        <v>53</v>
      </c>
      <c r="B66" s="33">
        <v>9</v>
      </c>
      <c r="C66" s="34" t="s">
        <v>20</v>
      </c>
      <c r="D66" s="34" t="s">
        <v>55</v>
      </c>
      <c r="E66" s="34" t="s">
        <v>31</v>
      </c>
      <c r="F66" s="34" t="s">
        <v>114</v>
      </c>
      <c r="G66" s="34" t="s">
        <v>19</v>
      </c>
      <c r="H66" s="34" t="s">
        <v>53</v>
      </c>
      <c r="I66" s="34" t="s">
        <v>30</v>
      </c>
      <c r="J66" s="37" t="s">
        <v>118</v>
      </c>
      <c r="K66" s="36">
        <v>159411.86022999999</v>
      </c>
      <c r="L66" s="36">
        <v>159411.86022999999</v>
      </c>
      <c r="M66" s="36">
        <v>159411.86022999999</v>
      </c>
      <c r="N66" s="36">
        <f t="shared" si="16"/>
        <v>100</v>
      </c>
      <c r="O66" s="8"/>
    </row>
    <row r="67" spans="1:15" ht="102" customHeight="1" x14ac:dyDescent="0.25">
      <c r="A67" s="57">
        <f t="shared" si="1"/>
        <v>54</v>
      </c>
      <c r="B67" s="33">
        <v>0</v>
      </c>
      <c r="C67" s="34" t="s">
        <v>20</v>
      </c>
      <c r="D67" s="34" t="s">
        <v>55</v>
      </c>
      <c r="E67" s="34" t="s">
        <v>31</v>
      </c>
      <c r="F67" s="34" t="s">
        <v>113</v>
      </c>
      <c r="G67" s="34" t="s">
        <v>49</v>
      </c>
      <c r="H67" s="34" t="s">
        <v>53</v>
      </c>
      <c r="I67" s="34" t="s">
        <v>30</v>
      </c>
      <c r="J67" s="44" t="s">
        <v>116</v>
      </c>
      <c r="K67" s="36">
        <f>K68</f>
        <v>14949.973330000001</v>
      </c>
      <c r="L67" s="36">
        <f t="shared" si="15"/>
        <v>14949.973330000001</v>
      </c>
      <c r="M67" s="36">
        <f t="shared" si="15"/>
        <v>14949.973330000001</v>
      </c>
      <c r="N67" s="36">
        <f t="shared" si="16"/>
        <v>100</v>
      </c>
    </row>
    <row r="68" spans="1:15" ht="99.6" customHeight="1" x14ac:dyDescent="0.25">
      <c r="A68" s="57">
        <f t="shared" si="1"/>
        <v>55</v>
      </c>
      <c r="B68" s="33">
        <v>9</v>
      </c>
      <c r="C68" s="34" t="s">
        <v>20</v>
      </c>
      <c r="D68" s="34" t="s">
        <v>55</v>
      </c>
      <c r="E68" s="34" t="s">
        <v>31</v>
      </c>
      <c r="F68" s="34" t="s">
        <v>113</v>
      </c>
      <c r="G68" s="34" t="s">
        <v>19</v>
      </c>
      <c r="H68" s="34" t="s">
        <v>53</v>
      </c>
      <c r="I68" s="34" t="s">
        <v>30</v>
      </c>
      <c r="J68" s="37" t="s">
        <v>115</v>
      </c>
      <c r="K68" s="36">
        <v>14949.973330000001</v>
      </c>
      <c r="L68" s="36">
        <v>14949.973330000001</v>
      </c>
      <c r="M68" s="36">
        <v>14949.973330000001</v>
      </c>
      <c r="N68" s="36">
        <f t="shared" si="16"/>
        <v>100</v>
      </c>
      <c r="O68" s="8"/>
    </row>
    <row r="69" spans="1:15" ht="49.8" customHeight="1" x14ac:dyDescent="0.25">
      <c r="A69" s="57">
        <f t="shared" si="1"/>
        <v>56</v>
      </c>
      <c r="B69" s="33">
        <v>0</v>
      </c>
      <c r="C69" s="34" t="s">
        <v>20</v>
      </c>
      <c r="D69" s="34" t="s">
        <v>55</v>
      </c>
      <c r="E69" s="34" t="s">
        <v>29</v>
      </c>
      <c r="F69" s="34" t="s">
        <v>86</v>
      </c>
      <c r="G69" s="34" t="s">
        <v>49</v>
      </c>
      <c r="H69" s="34" t="s">
        <v>53</v>
      </c>
      <c r="I69" s="34" t="s">
        <v>30</v>
      </c>
      <c r="J69" s="37" t="s">
        <v>101</v>
      </c>
      <c r="K69" s="36">
        <f>K70</f>
        <v>8914.6530000000002</v>
      </c>
      <c r="L69" s="36">
        <f t="shared" si="15"/>
        <v>8914.6530000000002</v>
      </c>
      <c r="M69" s="36">
        <f t="shared" si="15"/>
        <v>8914.6530000000002</v>
      </c>
      <c r="N69" s="36">
        <f t="shared" si="16"/>
        <v>100</v>
      </c>
    </row>
    <row r="70" spans="1:15" ht="46.2" customHeight="1" x14ac:dyDescent="0.25">
      <c r="A70" s="57">
        <f t="shared" si="1"/>
        <v>57</v>
      </c>
      <c r="B70" s="33">
        <v>9</v>
      </c>
      <c r="C70" s="34" t="s">
        <v>20</v>
      </c>
      <c r="D70" s="34" t="s">
        <v>55</v>
      </c>
      <c r="E70" s="34" t="s">
        <v>29</v>
      </c>
      <c r="F70" s="34" t="s">
        <v>86</v>
      </c>
      <c r="G70" s="34" t="s">
        <v>19</v>
      </c>
      <c r="H70" s="34" t="s">
        <v>53</v>
      </c>
      <c r="I70" s="34" t="s">
        <v>30</v>
      </c>
      <c r="J70" s="37" t="s">
        <v>108</v>
      </c>
      <c r="K70" s="36">
        <v>8914.6530000000002</v>
      </c>
      <c r="L70" s="36">
        <v>8914.6530000000002</v>
      </c>
      <c r="M70" s="36">
        <v>8914.6530000000002</v>
      </c>
      <c r="N70" s="36">
        <f t="shared" si="16"/>
        <v>100</v>
      </c>
      <c r="O70" s="8"/>
    </row>
    <row r="71" spans="1:15" ht="30" customHeight="1" x14ac:dyDescent="0.25">
      <c r="A71" s="57">
        <f t="shared" si="1"/>
        <v>58</v>
      </c>
      <c r="B71" s="29">
        <v>9</v>
      </c>
      <c r="C71" s="30" t="s">
        <v>20</v>
      </c>
      <c r="D71" s="30" t="s">
        <v>55</v>
      </c>
      <c r="E71" s="30" t="s">
        <v>25</v>
      </c>
      <c r="F71" s="30" t="s">
        <v>85</v>
      </c>
      <c r="G71" s="30" t="s">
        <v>49</v>
      </c>
      <c r="H71" s="30" t="s">
        <v>53</v>
      </c>
      <c r="I71" s="30" t="s">
        <v>30</v>
      </c>
      <c r="J71" s="42" t="s">
        <v>96</v>
      </c>
      <c r="K71" s="32">
        <f>K72</f>
        <v>414593.39763000002</v>
      </c>
      <c r="L71" s="32">
        <f t="shared" ref="L71:M71" si="17">L72</f>
        <v>414593.39763000002</v>
      </c>
      <c r="M71" s="32">
        <f t="shared" si="17"/>
        <v>384058.67706000002</v>
      </c>
      <c r="N71" s="32">
        <f>M71/L71*100</f>
        <v>92.635020059520954</v>
      </c>
    </row>
    <row r="72" spans="1:15" ht="27" customHeight="1" x14ac:dyDescent="0.25">
      <c r="A72" s="57">
        <f t="shared" si="1"/>
        <v>59</v>
      </c>
      <c r="B72" s="33">
        <v>9</v>
      </c>
      <c r="C72" s="34" t="s">
        <v>20</v>
      </c>
      <c r="D72" s="34" t="s">
        <v>55</v>
      </c>
      <c r="E72" s="34" t="s">
        <v>25</v>
      </c>
      <c r="F72" s="34" t="s">
        <v>85</v>
      </c>
      <c r="G72" s="34" t="s">
        <v>19</v>
      </c>
      <c r="H72" s="34" t="s">
        <v>53</v>
      </c>
      <c r="I72" s="34" t="s">
        <v>30</v>
      </c>
      <c r="J72" s="37" t="s">
        <v>93</v>
      </c>
      <c r="K72" s="36">
        <f>SUM(K73:K81)</f>
        <v>414593.39763000002</v>
      </c>
      <c r="L72" s="36">
        <f>SUM(L73:L81)</f>
        <v>414593.39763000002</v>
      </c>
      <c r="M72" s="36">
        <f>SUM(M73:M81)</f>
        <v>384058.67706000002</v>
      </c>
      <c r="N72" s="36">
        <f t="shared" ref="N72:N81" si="18">M72/L72*100</f>
        <v>92.635020059520954</v>
      </c>
    </row>
    <row r="73" spans="1:15" ht="60" hidden="1" x14ac:dyDescent="0.25">
      <c r="A73" s="57">
        <f t="shared" si="1"/>
        <v>60</v>
      </c>
      <c r="B73" s="33">
        <v>9</v>
      </c>
      <c r="C73" s="34" t="s">
        <v>20</v>
      </c>
      <c r="D73" s="34" t="s">
        <v>55</v>
      </c>
      <c r="E73" s="34" t="s">
        <v>25</v>
      </c>
      <c r="F73" s="34" t="s">
        <v>85</v>
      </c>
      <c r="G73" s="34" t="s">
        <v>19</v>
      </c>
      <c r="H73" s="34" t="s">
        <v>94</v>
      </c>
      <c r="I73" s="34" t="s">
        <v>30</v>
      </c>
      <c r="J73" s="37" t="s">
        <v>102</v>
      </c>
      <c r="K73" s="36">
        <v>0</v>
      </c>
      <c r="L73" s="36">
        <v>0</v>
      </c>
      <c r="M73" s="36"/>
      <c r="N73" s="36" t="e">
        <f t="shared" si="18"/>
        <v>#DIV/0!</v>
      </c>
    </row>
    <row r="74" spans="1:15" ht="30" hidden="1" x14ac:dyDescent="0.25">
      <c r="A74" s="57">
        <f t="shared" si="1"/>
        <v>61</v>
      </c>
      <c r="B74" s="33">
        <v>9</v>
      </c>
      <c r="C74" s="34" t="s">
        <v>20</v>
      </c>
      <c r="D74" s="34" t="s">
        <v>55</v>
      </c>
      <c r="E74" s="34" t="s">
        <v>25</v>
      </c>
      <c r="F74" s="34" t="s">
        <v>85</v>
      </c>
      <c r="G74" s="34" t="s">
        <v>19</v>
      </c>
      <c r="H74" s="34" t="s">
        <v>143</v>
      </c>
      <c r="I74" s="34" t="s">
        <v>30</v>
      </c>
      <c r="J74" s="37" t="s">
        <v>144</v>
      </c>
      <c r="K74" s="36">
        <v>0</v>
      </c>
      <c r="L74" s="36">
        <v>0</v>
      </c>
      <c r="M74" s="36"/>
      <c r="N74" s="36" t="e">
        <f t="shared" si="18"/>
        <v>#DIV/0!</v>
      </c>
    </row>
    <row r="75" spans="1:15" ht="69" customHeight="1" x14ac:dyDescent="0.25">
      <c r="A75" s="57">
        <v>60</v>
      </c>
      <c r="B75" s="33">
        <v>9</v>
      </c>
      <c r="C75" s="34" t="s">
        <v>20</v>
      </c>
      <c r="D75" s="34" t="s">
        <v>55</v>
      </c>
      <c r="E75" s="34" t="s">
        <v>25</v>
      </c>
      <c r="F75" s="34" t="s">
        <v>85</v>
      </c>
      <c r="G75" s="34" t="s">
        <v>19</v>
      </c>
      <c r="H75" s="34" t="s">
        <v>147</v>
      </c>
      <c r="I75" s="34" t="s">
        <v>30</v>
      </c>
      <c r="J75" s="37" t="s">
        <v>148</v>
      </c>
      <c r="K75" s="36">
        <v>98431.3</v>
      </c>
      <c r="L75" s="36">
        <v>98431.3</v>
      </c>
      <c r="M75" s="36">
        <v>92793.187520000007</v>
      </c>
      <c r="N75" s="36">
        <f t="shared" si="18"/>
        <v>94.272032900103937</v>
      </c>
    </row>
    <row r="76" spans="1:15" s="18" customFormat="1" ht="116.4" customHeight="1" x14ac:dyDescent="0.25">
      <c r="A76" s="57">
        <f t="shared" si="1"/>
        <v>61</v>
      </c>
      <c r="B76" s="33">
        <v>9</v>
      </c>
      <c r="C76" s="34" t="s">
        <v>20</v>
      </c>
      <c r="D76" s="34" t="s">
        <v>55</v>
      </c>
      <c r="E76" s="34" t="s">
        <v>25</v>
      </c>
      <c r="F76" s="34" t="s">
        <v>85</v>
      </c>
      <c r="G76" s="34" t="s">
        <v>19</v>
      </c>
      <c r="H76" s="34" t="s">
        <v>138</v>
      </c>
      <c r="I76" s="34" t="s">
        <v>30</v>
      </c>
      <c r="J76" s="37" t="s">
        <v>139</v>
      </c>
      <c r="K76" s="36">
        <v>6017</v>
      </c>
      <c r="L76" s="36">
        <v>6017</v>
      </c>
      <c r="M76" s="36">
        <v>0</v>
      </c>
      <c r="N76" s="36">
        <f t="shared" si="18"/>
        <v>0</v>
      </c>
    </row>
    <row r="77" spans="1:15" ht="12" hidden="1" customHeight="1" x14ac:dyDescent="0.25">
      <c r="A77" s="57">
        <f t="shared" si="1"/>
        <v>62</v>
      </c>
      <c r="B77" s="33">
        <v>9</v>
      </c>
      <c r="C77" s="34" t="s">
        <v>20</v>
      </c>
      <c r="D77" s="34" t="s">
        <v>55</v>
      </c>
      <c r="E77" s="34" t="s">
        <v>25</v>
      </c>
      <c r="F77" s="34" t="s">
        <v>85</v>
      </c>
      <c r="G77" s="34" t="s">
        <v>19</v>
      </c>
      <c r="H77" s="34" t="s">
        <v>95</v>
      </c>
      <c r="I77" s="34" t="s">
        <v>30</v>
      </c>
      <c r="J77" s="37" t="s">
        <v>103</v>
      </c>
      <c r="K77" s="36">
        <v>0</v>
      </c>
      <c r="L77" s="36">
        <v>0</v>
      </c>
      <c r="M77" s="36"/>
      <c r="N77" s="36" t="e">
        <f t="shared" si="18"/>
        <v>#DIV/0!</v>
      </c>
    </row>
    <row r="78" spans="1:15" ht="73.8" customHeight="1" x14ac:dyDescent="0.25">
      <c r="A78" s="57">
        <v>62</v>
      </c>
      <c r="B78" s="33">
        <v>9</v>
      </c>
      <c r="C78" s="34" t="s">
        <v>20</v>
      </c>
      <c r="D78" s="34" t="s">
        <v>55</v>
      </c>
      <c r="E78" s="34" t="s">
        <v>25</v>
      </c>
      <c r="F78" s="34" t="s">
        <v>85</v>
      </c>
      <c r="G78" s="34" t="s">
        <v>19</v>
      </c>
      <c r="H78" s="34" t="s">
        <v>95</v>
      </c>
      <c r="I78" s="34" t="s">
        <v>30</v>
      </c>
      <c r="J78" s="37" t="s">
        <v>103</v>
      </c>
      <c r="K78" s="36">
        <v>16979.3</v>
      </c>
      <c r="L78" s="36">
        <v>16979.3</v>
      </c>
      <c r="M78" s="36">
        <v>16979.3</v>
      </c>
      <c r="N78" s="36">
        <f t="shared" si="18"/>
        <v>100</v>
      </c>
    </row>
    <row r="79" spans="1:15" ht="188.4" customHeight="1" x14ac:dyDescent="0.25">
      <c r="A79" s="57">
        <f t="shared" si="1"/>
        <v>63</v>
      </c>
      <c r="B79" s="33">
        <v>9</v>
      </c>
      <c r="C79" s="34" t="s">
        <v>20</v>
      </c>
      <c r="D79" s="34" t="s">
        <v>55</v>
      </c>
      <c r="E79" s="34" t="s">
        <v>25</v>
      </c>
      <c r="F79" s="34" t="s">
        <v>85</v>
      </c>
      <c r="G79" s="34" t="s">
        <v>19</v>
      </c>
      <c r="H79" s="34" t="s">
        <v>152</v>
      </c>
      <c r="I79" s="34" t="s">
        <v>30</v>
      </c>
      <c r="J79" s="45" t="s">
        <v>153</v>
      </c>
      <c r="K79" s="36">
        <v>29040.5</v>
      </c>
      <c r="L79" s="36">
        <v>29040.5</v>
      </c>
      <c r="M79" s="36">
        <v>28450.6</v>
      </c>
      <c r="N79" s="36">
        <f t="shared" si="18"/>
        <v>97.968698886038467</v>
      </c>
    </row>
    <row r="80" spans="1:15" ht="135" customHeight="1" x14ac:dyDescent="0.25">
      <c r="A80" s="57">
        <f t="shared" ref="A80:A101" si="19">A79+1</f>
        <v>64</v>
      </c>
      <c r="B80" s="33">
        <v>9</v>
      </c>
      <c r="C80" s="34" t="s">
        <v>20</v>
      </c>
      <c r="D80" s="34" t="s">
        <v>55</v>
      </c>
      <c r="E80" s="34" t="s">
        <v>25</v>
      </c>
      <c r="F80" s="34" t="s">
        <v>85</v>
      </c>
      <c r="G80" s="34" t="s">
        <v>19</v>
      </c>
      <c r="H80" s="34" t="s">
        <v>154</v>
      </c>
      <c r="I80" s="34" t="s">
        <v>30</v>
      </c>
      <c r="J80" s="46" t="s">
        <v>155</v>
      </c>
      <c r="K80" s="36">
        <v>71053.448629999999</v>
      </c>
      <c r="L80" s="36">
        <v>71053.448629999999</v>
      </c>
      <c r="M80" s="36">
        <v>52763.740539999999</v>
      </c>
      <c r="N80" s="36">
        <f t="shared" si="18"/>
        <v>74.259225354083981</v>
      </c>
    </row>
    <row r="81" spans="1:14" ht="47.4" customHeight="1" x14ac:dyDescent="0.25">
      <c r="A81" s="57">
        <f t="shared" si="19"/>
        <v>65</v>
      </c>
      <c r="B81" s="33">
        <v>9</v>
      </c>
      <c r="C81" s="34" t="s">
        <v>20</v>
      </c>
      <c r="D81" s="34" t="s">
        <v>55</v>
      </c>
      <c r="E81" s="34" t="s">
        <v>25</v>
      </c>
      <c r="F81" s="34" t="s">
        <v>85</v>
      </c>
      <c r="G81" s="34" t="s">
        <v>19</v>
      </c>
      <c r="H81" s="34" t="s">
        <v>104</v>
      </c>
      <c r="I81" s="34" t="s">
        <v>30</v>
      </c>
      <c r="J81" s="37" t="s">
        <v>105</v>
      </c>
      <c r="K81" s="36">
        <v>193071.84899999999</v>
      </c>
      <c r="L81" s="36">
        <v>193071.84899999999</v>
      </c>
      <c r="M81" s="36">
        <v>193071.84899999999</v>
      </c>
      <c r="N81" s="36">
        <f t="shared" si="18"/>
        <v>100</v>
      </c>
    </row>
    <row r="82" spans="1:14" ht="58.8" customHeight="1" x14ac:dyDescent="0.25">
      <c r="A82" s="57">
        <f t="shared" si="19"/>
        <v>66</v>
      </c>
      <c r="B82" s="29">
        <v>9</v>
      </c>
      <c r="C82" s="30" t="s">
        <v>20</v>
      </c>
      <c r="D82" s="30" t="s">
        <v>55</v>
      </c>
      <c r="E82" s="30" t="s">
        <v>26</v>
      </c>
      <c r="F82" s="30" t="s">
        <v>87</v>
      </c>
      <c r="G82" s="30" t="s">
        <v>49</v>
      </c>
      <c r="H82" s="30" t="s">
        <v>53</v>
      </c>
      <c r="I82" s="30" t="s">
        <v>30</v>
      </c>
      <c r="J82" s="47" t="s">
        <v>119</v>
      </c>
      <c r="K82" s="32">
        <f>K83</f>
        <v>23</v>
      </c>
      <c r="L82" s="32">
        <f>L83</f>
        <v>23</v>
      </c>
      <c r="M82" s="32">
        <f>M83</f>
        <v>2.3180000000000001</v>
      </c>
      <c r="N82" s="36">
        <f>M82/L82*100</f>
        <v>10.078260869565216</v>
      </c>
    </row>
    <row r="83" spans="1:14" ht="55.2" customHeight="1" x14ac:dyDescent="0.25">
      <c r="A83" s="57">
        <f t="shared" si="19"/>
        <v>67</v>
      </c>
      <c r="B83" s="33">
        <v>9</v>
      </c>
      <c r="C83" s="34" t="s">
        <v>20</v>
      </c>
      <c r="D83" s="34" t="s">
        <v>55</v>
      </c>
      <c r="E83" s="34" t="s">
        <v>26</v>
      </c>
      <c r="F83" s="34" t="s">
        <v>87</v>
      </c>
      <c r="G83" s="34" t="s">
        <v>19</v>
      </c>
      <c r="H83" s="34" t="s">
        <v>53</v>
      </c>
      <c r="I83" s="34" t="s">
        <v>30</v>
      </c>
      <c r="J83" s="48" t="s">
        <v>98</v>
      </c>
      <c r="K83" s="36">
        <f>K84</f>
        <v>23</v>
      </c>
      <c r="L83" s="36">
        <f t="shared" ref="L83:M83" si="20">L84</f>
        <v>23</v>
      </c>
      <c r="M83" s="36">
        <f t="shared" si="20"/>
        <v>2.3180000000000001</v>
      </c>
      <c r="N83" s="36">
        <f t="shared" ref="N83:N84" si="21">M83/L83*100</f>
        <v>10.078260869565216</v>
      </c>
    </row>
    <row r="84" spans="1:14" ht="87" customHeight="1" x14ac:dyDescent="0.25">
      <c r="A84" s="57">
        <f t="shared" si="19"/>
        <v>68</v>
      </c>
      <c r="B84" s="33">
        <v>9</v>
      </c>
      <c r="C84" s="34" t="s">
        <v>20</v>
      </c>
      <c r="D84" s="34" t="s">
        <v>55</v>
      </c>
      <c r="E84" s="34" t="s">
        <v>26</v>
      </c>
      <c r="F84" s="34" t="s">
        <v>87</v>
      </c>
      <c r="G84" s="34" t="s">
        <v>19</v>
      </c>
      <c r="H84" s="34" t="s">
        <v>88</v>
      </c>
      <c r="I84" s="34" t="s">
        <v>30</v>
      </c>
      <c r="J84" s="48" t="s">
        <v>109</v>
      </c>
      <c r="K84" s="36">
        <v>23</v>
      </c>
      <c r="L84" s="36">
        <v>23</v>
      </c>
      <c r="M84" s="36">
        <v>2.3180000000000001</v>
      </c>
      <c r="N84" s="36">
        <f t="shared" si="21"/>
        <v>10.078260869565216</v>
      </c>
    </row>
    <row r="85" spans="1:14" ht="32.4" customHeight="1" x14ac:dyDescent="0.25">
      <c r="A85" s="57">
        <f t="shared" si="19"/>
        <v>69</v>
      </c>
      <c r="B85" s="29">
        <v>0</v>
      </c>
      <c r="C85" s="30" t="s">
        <v>20</v>
      </c>
      <c r="D85" s="30" t="s">
        <v>55</v>
      </c>
      <c r="E85" s="30" t="s">
        <v>136</v>
      </c>
      <c r="F85" s="30" t="s">
        <v>50</v>
      </c>
      <c r="G85" s="30" t="s">
        <v>49</v>
      </c>
      <c r="H85" s="30" t="s">
        <v>53</v>
      </c>
      <c r="I85" s="30" t="s">
        <v>30</v>
      </c>
      <c r="J85" s="47" t="s">
        <v>135</v>
      </c>
      <c r="K85" s="32">
        <f>K86</f>
        <v>11006.166000000001</v>
      </c>
      <c r="L85" s="32">
        <f t="shared" ref="L85:M85" si="22">L86</f>
        <v>11006.166000000001</v>
      </c>
      <c r="M85" s="32">
        <f t="shared" si="22"/>
        <v>11006.166000000001</v>
      </c>
      <c r="N85" s="32">
        <f>M85/L85*100</f>
        <v>100</v>
      </c>
    </row>
    <row r="86" spans="1:14" ht="39" customHeight="1" x14ac:dyDescent="0.25">
      <c r="A86" s="57">
        <f t="shared" si="19"/>
        <v>70</v>
      </c>
      <c r="B86" s="33">
        <v>9</v>
      </c>
      <c r="C86" s="34" t="s">
        <v>20</v>
      </c>
      <c r="D86" s="34" t="s">
        <v>55</v>
      </c>
      <c r="E86" s="34" t="s">
        <v>27</v>
      </c>
      <c r="F86" s="34" t="s">
        <v>85</v>
      </c>
      <c r="G86" s="34" t="s">
        <v>49</v>
      </c>
      <c r="H86" s="34" t="s">
        <v>53</v>
      </c>
      <c r="I86" s="34" t="s">
        <v>30</v>
      </c>
      <c r="J86" s="37" t="s">
        <v>97</v>
      </c>
      <c r="K86" s="36">
        <f>K87</f>
        <v>11006.166000000001</v>
      </c>
      <c r="L86" s="36">
        <f t="shared" ref="L86:M86" si="23">L87</f>
        <v>11006.166000000001</v>
      </c>
      <c r="M86" s="36">
        <f t="shared" si="23"/>
        <v>11006.166000000001</v>
      </c>
      <c r="N86" s="36">
        <f t="shared" ref="N86:N93" si="24">M86/L86*100</f>
        <v>100</v>
      </c>
    </row>
    <row r="87" spans="1:14" ht="39.6" customHeight="1" x14ac:dyDescent="0.25">
      <c r="A87" s="57">
        <f t="shared" si="19"/>
        <v>71</v>
      </c>
      <c r="B87" s="33">
        <v>9</v>
      </c>
      <c r="C87" s="34" t="s">
        <v>20</v>
      </c>
      <c r="D87" s="34" t="s">
        <v>55</v>
      </c>
      <c r="E87" s="34" t="s">
        <v>27</v>
      </c>
      <c r="F87" s="34" t="s">
        <v>85</v>
      </c>
      <c r="G87" s="34" t="s">
        <v>19</v>
      </c>
      <c r="H87" s="34" t="s">
        <v>53</v>
      </c>
      <c r="I87" s="34" t="s">
        <v>30</v>
      </c>
      <c r="J87" s="37" t="s">
        <v>106</v>
      </c>
      <c r="K87" s="36">
        <f>SUM(K88:K93)</f>
        <v>11006.166000000001</v>
      </c>
      <c r="L87" s="36">
        <f t="shared" ref="L87:M87" si="25">SUM(L88:L93)</f>
        <v>11006.166000000001</v>
      </c>
      <c r="M87" s="36">
        <f t="shared" si="25"/>
        <v>11006.166000000001</v>
      </c>
      <c r="N87" s="36">
        <f t="shared" si="24"/>
        <v>100</v>
      </c>
    </row>
    <row r="88" spans="1:14" ht="54" customHeight="1" x14ac:dyDescent="0.25">
      <c r="A88" s="57">
        <f t="shared" si="19"/>
        <v>72</v>
      </c>
      <c r="B88" s="33">
        <v>9</v>
      </c>
      <c r="C88" s="34" t="s">
        <v>20</v>
      </c>
      <c r="D88" s="34" t="s">
        <v>55</v>
      </c>
      <c r="E88" s="34" t="s">
        <v>27</v>
      </c>
      <c r="F88" s="34" t="s">
        <v>85</v>
      </c>
      <c r="G88" s="34" t="s">
        <v>19</v>
      </c>
      <c r="H88" s="34" t="s">
        <v>143</v>
      </c>
      <c r="I88" s="34" t="s">
        <v>30</v>
      </c>
      <c r="J88" s="37" t="s">
        <v>145</v>
      </c>
      <c r="K88" s="36">
        <v>1360</v>
      </c>
      <c r="L88" s="36">
        <v>1360</v>
      </c>
      <c r="M88" s="36">
        <v>1360</v>
      </c>
      <c r="N88" s="36">
        <f t="shared" si="24"/>
        <v>100</v>
      </c>
    </row>
    <row r="89" spans="1:14" ht="82.2" customHeight="1" x14ac:dyDescent="0.25">
      <c r="A89" s="57">
        <f t="shared" si="19"/>
        <v>73</v>
      </c>
      <c r="B89" s="33">
        <v>9</v>
      </c>
      <c r="C89" s="34" t="s">
        <v>20</v>
      </c>
      <c r="D89" s="34" t="s">
        <v>55</v>
      </c>
      <c r="E89" s="34" t="s">
        <v>27</v>
      </c>
      <c r="F89" s="34" t="s">
        <v>85</v>
      </c>
      <c r="G89" s="34" t="s">
        <v>19</v>
      </c>
      <c r="H89" s="34" t="s">
        <v>163</v>
      </c>
      <c r="I89" s="34" t="s">
        <v>30</v>
      </c>
      <c r="J89" s="49" t="s">
        <v>166</v>
      </c>
      <c r="K89" s="36">
        <v>1570.57</v>
      </c>
      <c r="L89" s="36">
        <v>1570.57</v>
      </c>
      <c r="M89" s="36">
        <v>1570.57</v>
      </c>
      <c r="N89" s="36">
        <f t="shared" si="24"/>
        <v>100</v>
      </c>
    </row>
    <row r="90" spans="1:14" ht="55.8" customHeight="1" x14ac:dyDescent="0.25">
      <c r="A90" s="57">
        <f t="shared" si="19"/>
        <v>74</v>
      </c>
      <c r="B90" s="33">
        <v>9</v>
      </c>
      <c r="C90" s="34" t="s">
        <v>20</v>
      </c>
      <c r="D90" s="34" t="s">
        <v>55</v>
      </c>
      <c r="E90" s="34" t="s">
        <v>27</v>
      </c>
      <c r="F90" s="34" t="s">
        <v>85</v>
      </c>
      <c r="G90" s="34" t="s">
        <v>19</v>
      </c>
      <c r="H90" s="34" t="s">
        <v>160</v>
      </c>
      <c r="I90" s="34" t="s">
        <v>30</v>
      </c>
      <c r="J90" s="37" t="s">
        <v>161</v>
      </c>
      <c r="K90" s="36">
        <v>238.524</v>
      </c>
      <c r="L90" s="36">
        <v>238.524</v>
      </c>
      <c r="M90" s="36">
        <v>238.524</v>
      </c>
      <c r="N90" s="36">
        <f t="shared" si="24"/>
        <v>100</v>
      </c>
    </row>
    <row r="91" spans="1:14" ht="59.4" customHeight="1" x14ac:dyDescent="0.25">
      <c r="A91" s="57">
        <f t="shared" si="19"/>
        <v>75</v>
      </c>
      <c r="B91" s="33">
        <v>9</v>
      </c>
      <c r="C91" s="34" t="s">
        <v>20</v>
      </c>
      <c r="D91" s="34" t="s">
        <v>55</v>
      </c>
      <c r="E91" s="34" t="s">
        <v>27</v>
      </c>
      <c r="F91" s="34" t="s">
        <v>85</v>
      </c>
      <c r="G91" s="34" t="s">
        <v>19</v>
      </c>
      <c r="H91" s="34" t="s">
        <v>107</v>
      </c>
      <c r="I91" s="34" t="s">
        <v>30</v>
      </c>
      <c r="J91" s="37" t="s">
        <v>142</v>
      </c>
      <c r="K91" s="36">
        <v>6386.5209999999997</v>
      </c>
      <c r="L91" s="36">
        <v>6386.5209999999997</v>
      </c>
      <c r="M91" s="36">
        <v>6386.5209999999997</v>
      </c>
      <c r="N91" s="36">
        <f t="shared" si="24"/>
        <v>100</v>
      </c>
    </row>
    <row r="92" spans="1:14" ht="79.2" customHeight="1" x14ac:dyDescent="0.25">
      <c r="A92" s="57">
        <f t="shared" si="19"/>
        <v>76</v>
      </c>
      <c r="B92" s="54">
        <v>9</v>
      </c>
      <c r="C92" s="55" t="s">
        <v>20</v>
      </c>
      <c r="D92" s="55" t="s">
        <v>55</v>
      </c>
      <c r="E92" s="55" t="s">
        <v>27</v>
      </c>
      <c r="F92" s="55" t="s">
        <v>85</v>
      </c>
      <c r="G92" s="55" t="s">
        <v>19</v>
      </c>
      <c r="H92" s="55" t="s">
        <v>140</v>
      </c>
      <c r="I92" s="55" t="s">
        <v>30</v>
      </c>
      <c r="J92" s="49" t="s">
        <v>141</v>
      </c>
      <c r="K92" s="38">
        <v>1393.3710000000001</v>
      </c>
      <c r="L92" s="36">
        <v>1393.3710000000001</v>
      </c>
      <c r="M92" s="36">
        <v>1393.3710000000001</v>
      </c>
      <c r="N92" s="36">
        <f t="shared" si="24"/>
        <v>100</v>
      </c>
    </row>
    <row r="93" spans="1:14" ht="65.400000000000006" customHeight="1" x14ac:dyDescent="0.25">
      <c r="A93" s="57">
        <f t="shared" si="19"/>
        <v>77</v>
      </c>
      <c r="B93" s="54">
        <v>9</v>
      </c>
      <c r="C93" s="55" t="s">
        <v>20</v>
      </c>
      <c r="D93" s="55" t="s">
        <v>55</v>
      </c>
      <c r="E93" s="55" t="s">
        <v>27</v>
      </c>
      <c r="F93" s="55" t="s">
        <v>85</v>
      </c>
      <c r="G93" s="55" t="s">
        <v>19</v>
      </c>
      <c r="H93" s="55" t="s">
        <v>164</v>
      </c>
      <c r="I93" s="55" t="s">
        <v>30</v>
      </c>
      <c r="J93" s="49" t="s">
        <v>165</v>
      </c>
      <c r="K93" s="38">
        <v>57.18</v>
      </c>
      <c r="L93" s="36">
        <v>57.18</v>
      </c>
      <c r="M93" s="36">
        <v>57.18</v>
      </c>
      <c r="N93" s="36">
        <f t="shared" si="24"/>
        <v>100</v>
      </c>
    </row>
    <row r="94" spans="1:14" ht="34.5" customHeight="1" x14ac:dyDescent="0.25">
      <c r="A94" s="57">
        <f t="shared" si="19"/>
        <v>78</v>
      </c>
      <c r="B94" s="29">
        <v>0</v>
      </c>
      <c r="C94" s="30" t="s">
        <v>20</v>
      </c>
      <c r="D94" s="30" t="s">
        <v>89</v>
      </c>
      <c r="E94" s="30" t="s">
        <v>49</v>
      </c>
      <c r="F94" s="30" t="s">
        <v>50</v>
      </c>
      <c r="G94" s="30" t="s">
        <v>49</v>
      </c>
      <c r="H94" s="30" t="s">
        <v>53</v>
      </c>
      <c r="I94" s="30" t="s">
        <v>50</v>
      </c>
      <c r="J94" s="42" t="s">
        <v>90</v>
      </c>
      <c r="K94" s="41">
        <f>K95</f>
        <v>83.656689999999998</v>
      </c>
      <c r="L94" s="41">
        <f t="shared" ref="L94:M94" si="26">L95</f>
        <v>83.656689999999998</v>
      </c>
      <c r="M94" s="41">
        <f t="shared" si="26"/>
        <v>76.938580000000002</v>
      </c>
      <c r="N94" s="41">
        <f>M94/L94*100</f>
        <v>91.969428864565401</v>
      </c>
    </row>
    <row r="95" spans="1:14" ht="37.799999999999997" customHeight="1" x14ac:dyDescent="0.25">
      <c r="A95" s="57">
        <f t="shared" si="19"/>
        <v>79</v>
      </c>
      <c r="B95" s="33">
        <v>9</v>
      </c>
      <c r="C95" s="34" t="s">
        <v>20</v>
      </c>
      <c r="D95" s="34" t="s">
        <v>89</v>
      </c>
      <c r="E95" s="34" t="s">
        <v>61</v>
      </c>
      <c r="F95" s="34" t="s">
        <v>50</v>
      </c>
      <c r="G95" s="34" t="s">
        <v>19</v>
      </c>
      <c r="H95" s="34" t="s">
        <v>53</v>
      </c>
      <c r="I95" s="34" t="s">
        <v>30</v>
      </c>
      <c r="J95" s="37" t="s">
        <v>111</v>
      </c>
      <c r="K95" s="38">
        <f>K96</f>
        <v>83.656689999999998</v>
      </c>
      <c r="L95" s="38">
        <f>L96+L97</f>
        <v>83.656689999999998</v>
      </c>
      <c r="M95" s="38">
        <f>M96+M97</f>
        <v>76.938580000000002</v>
      </c>
      <c r="N95" s="38">
        <f t="shared" ref="N95:N97" si="27">M95/L95*100</f>
        <v>91.969428864565401</v>
      </c>
    </row>
    <row r="96" spans="1:14" ht="77.400000000000006" customHeight="1" x14ac:dyDescent="0.25">
      <c r="A96" s="57">
        <f t="shared" si="19"/>
        <v>80</v>
      </c>
      <c r="B96" s="33">
        <v>9</v>
      </c>
      <c r="C96" s="34" t="s">
        <v>20</v>
      </c>
      <c r="D96" s="34" t="s">
        <v>89</v>
      </c>
      <c r="E96" s="34" t="s">
        <v>61</v>
      </c>
      <c r="F96" s="34" t="s">
        <v>76</v>
      </c>
      <c r="G96" s="34" t="s">
        <v>19</v>
      </c>
      <c r="H96" s="34" t="s">
        <v>128</v>
      </c>
      <c r="I96" s="34" t="s">
        <v>30</v>
      </c>
      <c r="J96" s="37" t="s">
        <v>129</v>
      </c>
      <c r="K96" s="38">
        <v>83.656689999999998</v>
      </c>
      <c r="L96" s="38">
        <v>83.656689999999998</v>
      </c>
      <c r="M96" s="38">
        <v>76.938580000000002</v>
      </c>
      <c r="N96" s="38">
        <f t="shared" si="27"/>
        <v>91.969428864565401</v>
      </c>
    </row>
    <row r="97" spans="1:14" ht="39" hidden="1" customHeight="1" x14ac:dyDescent="0.25">
      <c r="A97" s="57">
        <f t="shared" si="19"/>
        <v>81</v>
      </c>
      <c r="B97" s="59">
        <v>9</v>
      </c>
      <c r="C97" s="60" t="s">
        <v>20</v>
      </c>
      <c r="D97" s="60" t="s">
        <v>89</v>
      </c>
      <c r="E97" s="60" t="s">
        <v>61</v>
      </c>
      <c r="F97" s="60" t="s">
        <v>67</v>
      </c>
      <c r="G97" s="60" t="s">
        <v>19</v>
      </c>
      <c r="H97" s="60" t="s">
        <v>53</v>
      </c>
      <c r="I97" s="60" t="s">
        <v>30</v>
      </c>
      <c r="J97" s="61" t="s">
        <v>130</v>
      </c>
      <c r="K97" s="62">
        <v>0</v>
      </c>
      <c r="L97" s="62">
        <v>0</v>
      </c>
      <c r="M97" s="62">
        <v>0</v>
      </c>
      <c r="N97" s="63" t="e">
        <f t="shared" si="27"/>
        <v>#DIV/0!</v>
      </c>
    </row>
    <row r="98" spans="1:14" ht="54.6" customHeight="1" x14ac:dyDescent="0.25">
      <c r="A98" s="57">
        <v>81</v>
      </c>
      <c r="B98" s="29">
        <v>0</v>
      </c>
      <c r="C98" s="30" t="s">
        <v>20</v>
      </c>
      <c r="D98" s="30" t="s">
        <v>146</v>
      </c>
      <c r="E98" s="30" t="s">
        <v>49</v>
      </c>
      <c r="F98" s="30" t="s">
        <v>50</v>
      </c>
      <c r="G98" s="30" t="s">
        <v>49</v>
      </c>
      <c r="H98" s="30" t="s">
        <v>53</v>
      </c>
      <c r="I98" s="30" t="s">
        <v>50</v>
      </c>
      <c r="J98" s="37" t="s">
        <v>162</v>
      </c>
      <c r="K98" s="32">
        <f>K99</f>
        <v>-139.40042</v>
      </c>
      <c r="L98" s="32">
        <f t="shared" ref="L98:M99" si="28">L99</f>
        <v>-139.40042</v>
      </c>
      <c r="M98" s="32">
        <f t="shared" si="28"/>
        <v>-139.40042</v>
      </c>
      <c r="N98" s="51">
        <f>M98/L98*100</f>
        <v>100</v>
      </c>
    </row>
    <row r="99" spans="1:14" ht="57.6" customHeight="1" x14ac:dyDescent="0.25">
      <c r="A99" s="57">
        <f t="shared" si="19"/>
        <v>82</v>
      </c>
      <c r="B99" s="33">
        <v>9</v>
      </c>
      <c r="C99" s="34" t="s">
        <v>20</v>
      </c>
      <c r="D99" s="34" t="s">
        <v>146</v>
      </c>
      <c r="E99" s="34" t="s">
        <v>49</v>
      </c>
      <c r="F99" s="34" t="s">
        <v>50</v>
      </c>
      <c r="G99" s="34" t="s">
        <v>19</v>
      </c>
      <c r="H99" s="34" t="s">
        <v>53</v>
      </c>
      <c r="I99" s="34" t="s">
        <v>30</v>
      </c>
      <c r="J99" s="37" t="s">
        <v>150</v>
      </c>
      <c r="K99" s="36">
        <f>K100</f>
        <v>-139.40042</v>
      </c>
      <c r="L99" s="36">
        <f t="shared" si="28"/>
        <v>-139.40042</v>
      </c>
      <c r="M99" s="36">
        <f t="shared" si="28"/>
        <v>-139.40042</v>
      </c>
      <c r="N99" s="50">
        <f>M99/L99*100</f>
        <v>100</v>
      </c>
    </row>
    <row r="100" spans="1:14" ht="51.6" customHeight="1" x14ac:dyDescent="0.25">
      <c r="A100" s="57">
        <f t="shared" si="19"/>
        <v>83</v>
      </c>
      <c r="B100" s="33">
        <v>9</v>
      </c>
      <c r="C100" s="34" t="s">
        <v>20</v>
      </c>
      <c r="D100" s="34" t="s">
        <v>146</v>
      </c>
      <c r="E100" s="34" t="s">
        <v>149</v>
      </c>
      <c r="F100" s="34" t="s">
        <v>57</v>
      </c>
      <c r="G100" s="34" t="s">
        <v>19</v>
      </c>
      <c r="H100" s="34" t="s">
        <v>53</v>
      </c>
      <c r="I100" s="34" t="s">
        <v>30</v>
      </c>
      <c r="J100" s="37" t="s">
        <v>151</v>
      </c>
      <c r="K100" s="36">
        <v>-139.40042</v>
      </c>
      <c r="L100" s="36">
        <v>-139.40042</v>
      </c>
      <c r="M100" s="36">
        <v>-139.40042</v>
      </c>
      <c r="N100" s="50">
        <f>M100/L100*100</f>
        <v>100</v>
      </c>
    </row>
    <row r="101" spans="1:14" ht="30.6" customHeight="1" x14ac:dyDescent="0.25">
      <c r="A101" s="66">
        <f t="shared" si="19"/>
        <v>84</v>
      </c>
      <c r="B101" s="29">
        <v>0</v>
      </c>
      <c r="C101" s="30" t="s">
        <v>91</v>
      </c>
      <c r="D101" s="30" t="s">
        <v>49</v>
      </c>
      <c r="E101" s="30" t="s">
        <v>49</v>
      </c>
      <c r="F101" s="30" t="s">
        <v>50</v>
      </c>
      <c r="G101" s="30" t="s">
        <v>49</v>
      </c>
      <c r="H101" s="30" t="s">
        <v>53</v>
      </c>
      <c r="I101" s="30" t="s">
        <v>50</v>
      </c>
      <c r="J101" s="52" t="s">
        <v>92</v>
      </c>
      <c r="K101" s="32">
        <f>K58+K14</f>
        <v>666027.74346000003</v>
      </c>
      <c r="L101" s="32">
        <f>L58+L14</f>
        <v>666027.74346000003</v>
      </c>
      <c r="M101" s="32">
        <f>M58+M14</f>
        <v>637527.57552999991</v>
      </c>
      <c r="N101" s="32">
        <f>M101/L101*100</f>
        <v>95.720873760912369</v>
      </c>
    </row>
    <row r="102" spans="1:14" x14ac:dyDescent="0.25">
      <c r="K102" s="14"/>
    </row>
    <row r="103" spans="1:14" x14ac:dyDescent="0.25">
      <c r="K103" s="14"/>
    </row>
    <row r="104" spans="1:14" x14ac:dyDescent="0.25">
      <c r="K104" s="14"/>
    </row>
    <row r="105" spans="1:14" x14ac:dyDescent="0.25">
      <c r="K105" s="14"/>
    </row>
    <row r="106" spans="1:14" x14ac:dyDescent="0.25">
      <c r="K106" s="14"/>
    </row>
    <row r="107" spans="1:14" x14ac:dyDescent="0.25">
      <c r="K107" s="14"/>
    </row>
    <row r="108" spans="1:14" x14ac:dyDescent="0.25">
      <c r="K108" s="14"/>
    </row>
    <row r="109" spans="1:14" x14ac:dyDescent="0.25">
      <c r="K109" s="14"/>
    </row>
    <row r="110" spans="1:14" x14ac:dyDescent="0.25">
      <c r="K110" s="14"/>
    </row>
  </sheetData>
  <mergeCells count="15">
    <mergeCell ref="A11:A12"/>
    <mergeCell ref="B11:I11"/>
    <mergeCell ref="J11:J12"/>
    <mergeCell ref="J1:N1"/>
    <mergeCell ref="J2:N2"/>
    <mergeCell ref="J3:N3"/>
    <mergeCell ref="A9:N9"/>
    <mergeCell ref="L10:N10"/>
    <mergeCell ref="K11:K12"/>
    <mergeCell ref="L11:L12"/>
    <mergeCell ref="N11:N12"/>
    <mergeCell ref="K5:N5"/>
    <mergeCell ref="K6:N6"/>
    <mergeCell ref="K7:N7"/>
    <mergeCell ref="M11:M12"/>
  </mergeCells>
  <printOptions horizontalCentered="1"/>
  <pageMargins left="0.78740157480314965" right="0.39370078740157483" top="0.39370078740157483" bottom="0" header="0" footer="0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4"/>
  <sheetViews>
    <sheetView zoomScaleNormal="100" zoomScaleSheetLayoutView="120" workbookViewId="0">
      <selection activeCell="F1" sqref="F1:F1048576"/>
    </sheetView>
  </sheetViews>
  <sheetFormatPr defaultColWidth="9.109375" defaultRowHeight="13.2" x14ac:dyDescent="0.25"/>
  <cols>
    <col min="1" max="1" width="3.88671875" style="1" customWidth="1"/>
    <col min="2" max="2" width="31.88671875" style="1" customWidth="1"/>
    <col min="3" max="3" width="35.77734375" style="1" customWidth="1"/>
    <col min="4" max="5" width="18.88671875" style="1" customWidth="1"/>
    <col min="6" max="6" width="19.21875" style="1" customWidth="1"/>
    <col min="7" max="7" width="10.5546875" style="1" bestFit="1" customWidth="1"/>
    <col min="8" max="16384" width="9.109375" style="1"/>
  </cols>
  <sheetData>
    <row r="1" spans="1:7" x14ac:dyDescent="0.25">
      <c r="F1" s="53" t="s">
        <v>137</v>
      </c>
    </row>
    <row r="2" spans="1:7" x14ac:dyDescent="0.25">
      <c r="D2" s="83" t="s">
        <v>167</v>
      </c>
      <c r="E2" s="83"/>
      <c r="F2" s="83"/>
    </row>
    <row r="3" spans="1:7" x14ac:dyDescent="0.25">
      <c r="D3" s="83" t="s">
        <v>169</v>
      </c>
      <c r="E3" s="83"/>
      <c r="F3" s="83"/>
    </row>
    <row r="5" spans="1:7" x14ac:dyDescent="0.25">
      <c r="D5" s="84"/>
      <c r="E5" s="84"/>
      <c r="F5" s="84"/>
    </row>
    <row r="6" spans="1:7" x14ac:dyDescent="0.25">
      <c r="D6" s="83"/>
      <c r="E6" s="83"/>
      <c r="F6" s="83"/>
    </row>
    <row r="7" spans="1:7" x14ac:dyDescent="0.25">
      <c r="D7" s="83"/>
      <c r="E7" s="83"/>
      <c r="F7" s="83"/>
    </row>
    <row r="8" spans="1:7" x14ac:dyDescent="0.25">
      <c r="D8" s="82"/>
      <c r="E8" s="82"/>
      <c r="F8" s="82"/>
    </row>
    <row r="9" spans="1:7" x14ac:dyDescent="0.25">
      <c r="A9" s="13"/>
      <c r="B9" s="13"/>
      <c r="C9" s="13"/>
      <c r="D9" s="12"/>
      <c r="E9" s="12"/>
      <c r="F9" s="12"/>
    </row>
    <row r="10" spans="1:7" ht="12.75" customHeight="1" x14ac:dyDescent="0.25">
      <c r="A10" s="85" t="s">
        <v>28</v>
      </c>
      <c r="B10" s="85"/>
      <c r="C10" s="85"/>
      <c r="D10" s="85"/>
      <c r="E10" s="85"/>
      <c r="F10" s="85"/>
    </row>
    <row r="11" spans="1:7" ht="15.6" x14ac:dyDescent="0.25">
      <c r="A11" s="86" t="s">
        <v>168</v>
      </c>
      <c r="B11" s="86"/>
      <c r="C11" s="86"/>
      <c r="D11" s="86"/>
      <c r="E11" s="86"/>
      <c r="F11" s="86"/>
    </row>
    <row r="12" spans="1:7" ht="15.6" x14ac:dyDescent="0.25">
      <c r="A12" s="87"/>
      <c r="B12" s="87"/>
      <c r="C12" s="87"/>
      <c r="D12" s="87"/>
      <c r="E12" s="87"/>
      <c r="F12" s="87"/>
    </row>
    <row r="13" spans="1:7" ht="3" customHeight="1" x14ac:dyDescent="0.25">
      <c r="A13" s="88"/>
      <c r="B13" s="88"/>
      <c r="C13" s="88"/>
      <c r="D13" s="88"/>
      <c r="E13" s="88"/>
      <c r="F13" s="88"/>
    </row>
    <row r="14" spans="1:7" ht="27" customHeight="1" x14ac:dyDescent="0.25">
      <c r="A14" s="75" t="s">
        <v>0</v>
      </c>
      <c r="B14" s="89" t="s">
        <v>1</v>
      </c>
      <c r="C14" s="89" t="s">
        <v>2</v>
      </c>
      <c r="D14" s="90" t="s">
        <v>3</v>
      </c>
      <c r="E14" s="91"/>
      <c r="F14" s="92"/>
    </row>
    <row r="15" spans="1:7" ht="69.599999999999994" customHeight="1" x14ac:dyDescent="0.25">
      <c r="A15" s="76"/>
      <c r="B15" s="93"/>
      <c r="C15" s="93"/>
      <c r="D15" s="94" t="s">
        <v>170</v>
      </c>
      <c r="E15" s="94" t="s">
        <v>171</v>
      </c>
      <c r="F15" s="94" t="s">
        <v>172</v>
      </c>
    </row>
    <row r="16" spans="1:7" ht="51" customHeight="1" x14ac:dyDescent="0.25">
      <c r="A16" s="94">
        <v>1</v>
      </c>
      <c r="B16" s="95" t="s">
        <v>35</v>
      </c>
      <c r="C16" s="96" t="s">
        <v>4</v>
      </c>
      <c r="D16" s="97">
        <f t="shared" ref="D16:E16" si="0">SUM(D20,D19)</f>
        <v>1161.9619899999816</v>
      </c>
      <c r="E16" s="97">
        <f t="shared" si="0"/>
        <v>1161.9619899999816</v>
      </c>
      <c r="F16" s="97">
        <f>F20-F19</f>
        <v>-7844.5578000000678</v>
      </c>
      <c r="G16" s="3"/>
    </row>
    <row r="17" spans="1:6" ht="40.200000000000003" customHeight="1" x14ac:dyDescent="0.25">
      <c r="A17" s="94">
        <v>2</v>
      </c>
      <c r="B17" s="95" t="s">
        <v>36</v>
      </c>
      <c r="C17" s="98" t="s">
        <v>5</v>
      </c>
      <c r="D17" s="97">
        <f t="shared" ref="D17:F18" si="1">D18</f>
        <v>-666027.74346000003</v>
      </c>
      <c r="E17" s="97">
        <f t="shared" si="1"/>
        <v>-666027.74346000003</v>
      </c>
      <c r="F17" s="97">
        <f t="shared" si="1"/>
        <v>637527.57553000003</v>
      </c>
    </row>
    <row r="18" spans="1:6" ht="45" x14ac:dyDescent="0.25">
      <c r="A18" s="94">
        <v>3</v>
      </c>
      <c r="B18" s="95" t="s">
        <v>37</v>
      </c>
      <c r="C18" s="98" t="s">
        <v>6</v>
      </c>
      <c r="D18" s="97">
        <f t="shared" si="1"/>
        <v>-666027.74346000003</v>
      </c>
      <c r="E18" s="97">
        <f t="shared" si="1"/>
        <v>-666027.74346000003</v>
      </c>
      <c r="F18" s="97">
        <f t="shared" si="1"/>
        <v>637527.57553000003</v>
      </c>
    </row>
    <row r="19" spans="1:6" ht="60" x14ac:dyDescent="0.25">
      <c r="A19" s="94">
        <v>4</v>
      </c>
      <c r="B19" s="95" t="s">
        <v>38</v>
      </c>
      <c r="C19" s="98" t="s">
        <v>33</v>
      </c>
      <c r="D19" s="97">
        <v>-666027.74346000003</v>
      </c>
      <c r="E19" s="97">
        <v>-666027.74346000003</v>
      </c>
      <c r="F19" s="97">
        <v>637527.57553000003</v>
      </c>
    </row>
    <row r="20" spans="1:6" ht="39" customHeight="1" x14ac:dyDescent="0.25">
      <c r="A20" s="94">
        <v>5</v>
      </c>
      <c r="B20" s="95" t="s">
        <v>39</v>
      </c>
      <c r="C20" s="98" t="s">
        <v>7</v>
      </c>
      <c r="D20" s="38">
        <f>D21</f>
        <v>667189.70545000001</v>
      </c>
      <c r="E20" s="97">
        <f t="shared" ref="E20:F21" si="2">E21</f>
        <v>667189.70545000001</v>
      </c>
      <c r="F20" s="97">
        <f t="shared" si="2"/>
        <v>629683.01772999996</v>
      </c>
    </row>
    <row r="21" spans="1:6" ht="42" customHeight="1" x14ac:dyDescent="0.25">
      <c r="A21" s="94">
        <v>6</v>
      </c>
      <c r="B21" s="95" t="s">
        <v>40</v>
      </c>
      <c r="C21" s="98" t="s">
        <v>8</v>
      </c>
      <c r="D21" s="38">
        <f>D22</f>
        <v>667189.70545000001</v>
      </c>
      <c r="E21" s="97">
        <f t="shared" si="2"/>
        <v>667189.70545000001</v>
      </c>
      <c r="F21" s="97">
        <f t="shared" si="2"/>
        <v>629683.01772999996</v>
      </c>
    </row>
    <row r="22" spans="1:6" ht="60" x14ac:dyDescent="0.25">
      <c r="A22" s="94">
        <v>7</v>
      </c>
      <c r="B22" s="95" t="s">
        <v>41</v>
      </c>
      <c r="C22" s="96" t="s">
        <v>34</v>
      </c>
      <c r="D22" s="38">
        <v>667189.70545000001</v>
      </c>
      <c r="E22" s="38">
        <v>667189.70545000001</v>
      </c>
      <c r="F22" s="97">
        <v>629683.01772999996</v>
      </c>
    </row>
    <row r="23" spans="1:6" ht="15.6" x14ac:dyDescent="0.25">
      <c r="A23" s="94">
        <v>8</v>
      </c>
      <c r="B23" s="99" t="s">
        <v>9</v>
      </c>
      <c r="C23" s="100"/>
      <c r="D23" s="101">
        <f>SUM(D16)</f>
        <v>1161.9619899999816</v>
      </c>
      <c r="E23" s="101">
        <f t="shared" ref="E23:F23" si="3">SUM(E16)</f>
        <v>1161.9619899999816</v>
      </c>
      <c r="F23" s="101">
        <f t="shared" si="3"/>
        <v>-7844.5578000000678</v>
      </c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4"/>
    </row>
    <row r="27" spans="1:6" x14ac:dyDescent="0.25">
      <c r="A27" s="2"/>
      <c r="B27" s="2"/>
      <c r="C27" s="2"/>
      <c r="D27" s="2"/>
      <c r="E27" s="2"/>
      <c r="F27" s="4"/>
    </row>
    <row r="28" spans="1:6" x14ac:dyDescent="0.25">
      <c r="A28" s="2"/>
      <c r="B28" s="2"/>
      <c r="C28" s="2"/>
      <c r="D28" s="2"/>
      <c r="E28" s="2"/>
      <c r="F28" s="4"/>
    </row>
    <row r="29" spans="1:6" x14ac:dyDescent="0.25">
      <c r="A29" s="2"/>
      <c r="B29" s="2"/>
      <c r="C29" s="2"/>
      <c r="D29" s="2"/>
      <c r="E29" s="2"/>
      <c r="F29" s="4"/>
    </row>
    <row r="30" spans="1:6" x14ac:dyDescent="0.25">
      <c r="A30" s="2"/>
      <c r="B30" s="2"/>
      <c r="C30" s="2"/>
      <c r="D30" s="2"/>
      <c r="E30" s="2"/>
      <c r="F30" s="4"/>
    </row>
    <row r="31" spans="1:6" x14ac:dyDescent="0.25">
      <c r="A31" s="2"/>
      <c r="B31" s="2"/>
      <c r="C31" s="2"/>
      <c r="D31" s="2"/>
      <c r="E31" s="2"/>
      <c r="F31" s="4"/>
    </row>
    <row r="32" spans="1:6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</sheetData>
  <mergeCells count="12">
    <mergeCell ref="D2:F2"/>
    <mergeCell ref="D3:F3"/>
    <mergeCell ref="D5:F5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2023-01-17T03:09:36Z</cp:lastPrinted>
  <dcterms:created xsi:type="dcterms:W3CDTF">2013-12-10T03:55:03Z</dcterms:created>
  <dcterms:modified xsi:type="dcterms:W3CDTF">2023-01-17T03:09:37Z</dcterms:modified>
</cp:coreProperties>
</file>